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1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c\Google Drive\Eric Pearce\Training\RAW 2019\"/>
    </mc:Choice>
  </mc:AlternateContent>
  <xr:revisionPtr revIDLastSave="0" documentId="13_ncr:1_{A8B8057B-F44D-495D-A8D3-83FFC3FA2E13}" xr6:coauthVersionLast="43" xr6:coauthVersionMax="43" xr10:uidLastSave="{00000000-0000-0000-0000-000000000000}"/>
  <bookViews>
    <workbookView xWindow="-108" yWindow="-108" windowWidth="23256" windowHeight="12576" activeTab="3" xr2:uid="{00000000-000D-0000-FFFF-FFFF00000000}"/>
  </bookViews>
  <sheets>
    <sheet name="Segments" sheetId="1" r:id="rId1"/>
    <sheet name="Segments (early)" sheetId="16" r:id="rId2"/>
    <sheet name="Segments (late)" sheetId="17" r:id="rId3"/>
    <sheet name="Summary (06-02-19)" sheetId="15" r:id="rId4"/>
    <sheet name="Segments (early 5-20)" sheetId="11" r:id="rId5"/>
    <sheet name="Segments (late 5-20)" sheetId="12" r:id="rId6"/>
    <sheet name="Summary (05-20-19)" sheetId="13" r:id="rId7"/>
    <sheet name="SunsetSunrise" sheetId="3" r:id="rId8"/>
    <sheet name="Lighting (05-20-19)" sheetId="14" r:id="rId9"/>
    <sheet name="Segments (early 3-23)" sheetId="9" r:id="rId10"/>
    <sheet name="Segments (late 3-23)" sheetId="10" r:id="rId11"/>
    <sheet name="Summary (03-23-19)" sheetId="8" r:id="rId12"/>
    <sheet name="Summary (02-18-19)" sheetId="6" r:id="rId13"/>
    <sheet name="PowerGradeSpeed" sheetId="2" r:id="rId14"/>
    <sheet name="SummaryPlan" sheetId="7" r:id="rId15"/>
  </sheets>
  <definedNames>
    <definedName name="_xlnm._FilterDatabase" localSheetId="0" hidden="1">Segments!$B$1:$B$164</definedName>
    <definedName name="_xlnm._FilterDatabase" localSheetId="9" hidden="1">'Segments (early 3-23)'!$B$1:$B$163</definedName>
    <definedName name="_xlnm._FilterDatabase" localSheetId="4" hidden="1">'Segments (early 5-20)'!$B$1:$B$163</definedName>
    <definedName name="_xlnm._FilterDatabase" localSheetId="1" hidden="1">'Segments (early)'!$B$1:$B$164</definedName>
    <definedName name="_xlnm._FilterDatabase" localSheetId="10" hidden="1">'Segments (late 3-23)'!$B$1:$B$163</definedName>
    <definedName name="_xlnm._FilterDatabase" localSheetId="5" hidden="1">'Segments (late 5-20)'!$B$1:$B$164</definedName>
    <definedName name="_xlnm._FilterDatabase" localSheetId="2" hidden="1">'Segments (late)'!$B$1:$B$164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37" i="17" l="1"/>
  <c r="AP136" i="17"/>
  <c r="AO136" i="17"/>
  <c r="Y136" i="17"/>
  <c r="U136" i="17"/>
  <c r="AP135" i="17"/>
  <c r="AO135" i="17"/>
  <c r="Y135" i="17"/>
  <c r="U135" i="17"/>
  <c r="AP134" i="17"/>
  <c r="AO134" i="17"/>
  <c r="Y134" i="17"/>
  <c r="U134" i="17"/>
  <c r="AP133" i="17"/>
  <c r="AO133" i="17"/>
  <c r="Y133" i="17"/>
  <c r="U133" i="17"/>
  <c r="AP132" i="17"/>
  <c r="AO132" i="17"/>
  <c r="Y132" i="17"/>
  <c r="U132" i="17"/>
  <c r="AP131" i="17"/>
  <c r="AO131" i="17"/>
  <c r="Y131" i="17"/>
  <c r="U131" i="17"/>
  <c r="AP130" i="17"/>
  <c r="AO130" i="17"/>
  <c r="Y130" i="17"/>
  <c r="U130" i="17"/>
  <c r="AP129" i="17"/>
  <c r="AO129" i="17"/>
  <c r="Y129" i="17"/>
  <c r="U129" i="17"/>
  <c r="AP128" i="17"/>
  <c r="AO128" i="17"/>
  <c r="Y128" i="17"/>
  <c r="U128" i="17"/>
  <c r="AP127" i="17"/>
  <c r="AO127" i="17"/>
  <c r="Y127" i="17"/>
  <c r="U127" i="17"/>
  <c r="L127" i="17"/>
  <c r="L134" i="17" s="1"/>
  <c r="AP126" i="17"/>
  <c r="AO126" i="17"/>
  <c r="Y126" i="17"/>
  <c r="U126" i="17"/>
  <c r="L126" i="17"/>
  <c r="M126" i="17" s="1"/>
  <c r="AP125" i="17"/>
  <c r="AO125" i="17"/>
  <c r="Y125" i="17"/>
  <c r="U125" i="17"/>
  <c r="L125" i="17"/>
  <c r="AP124" i="17"/>
  <c r="AO124" i="17"/>
  <c r="Y124" i="17"/>
  <c r="U124" i="17"/>
  <c r="L124" i="17"/>
  <c r="AP123" i="17"/>
  <c r="AO123" i="17"/>
  <c r="Y123" i="17"/>
  <c r="U123" i="17"/>
  <c r="L123" i="17"/>
  <c r="AP122" i="17"/>
  <c r="AO122" i="17"/>
  <c r="Y122" i="17"/>
  <c r="U122" i="17"/>
  <c r="L122" i="17"/>
  <c r="AP121" i="17"/>
  <c r="AO121" i="17"/>
  <c r="Y121" i="17"/>
  <c r="U121" i="17"/>
  <c r="L121" i="17"/>
  <c r="N121" i="17" s="1"/>
  <c r="O121" i="17" s="1"/>
  <c r="AH121" i="17" s="1"/>
  <c r="AP120" i="17"/>
  <c r="AO120" i="17"/>
  <c r="Y120" i="17"/>
  <c r="U120" i="17"/>
  <c r="M120" i="17"/>
  <c r="AP119" i="17"/>
  <c r="AO119" i="17"/>
  <c r="Y119" i="17"/>
  <c r="U119" i="17"/>
  <c r="AP118" i="17"/>
  <c r="AO118" i="17"/>
  <c r="Y118" i="17"/>
  <c r="U118" i="17"/>
  <c r="AP117" i="17"/>
  <c r="AO117" i="17"/>
  <c r="Y117" i="17"/>
  <c r="U117" i="17"/>
  <c r="AP116" i="17"/>
  <c r="AO116" i="17"/>
  <c r="Y116" i="17"/>
  <c r="U116" i="17"/>
  <c r="AP115" i="17"/>
  <c r="AO115" i="17"/>
  <c r="Y115" i="17"/>
  <c r="U115" i="17"/>
  <c r="AP114" i="17"/>
  <c r="AO114" i="17"/>
  <c r="Y114" i="17"/>
  <c r="U114" i="17"/>
  <c r="AP113" i="17"/>
  <c r="AO113" i="17"/>
  <c r="Y113" i="17"/>
  <c r="U113" i="17"/>
  <c r="AP112" i="17"/>
  <c r="AO112" i="17"/>
  <c r="Y112" i="17"/>
  <c r="U112" i="17"/>
  <c r="AP111" i="17"/>
  <c r="AO111" i="17"/>
  <c r="Y111" i="17"/>
  <c r="U111" i="17"/>
  <c r="AP110" i="17"/>
  <c r="AO110" i="17"/>
  <c r="Y110" i="17"/>
  <c r="U110" i="17"/>
  <c r="AP109" i="17"/>
  <c r="AO109" i="17"/>
  <c r="Y109" i="17"/>
  <c r="U109" i="17"/>
  <c r="AP108" i="17"/>
  <c r="AO108" i="17"/>
  <c r="Y108" i="17"/>
  <c r="U108" i="17"/>
  <c r="AP107" i="17"/>
  <c r="AO107" i="17"/>
  <c r="Y107" i="17"/>
  <c r="U107" i="17"/>
  <c r="AP106" i="17"/>
  <c r="AO106" i="17"/>
  <c r="Y106" i="17"/>
  <c r="U106" i="17"/>
  <c r="AP105" i="17"/>
  <c r="AO105" i="17"/>
  <c r="Y105" i="17"/>
  <c r="U105" i="17"/>
  <c r="AP104" i="17"/>
  <c r="AO104" i="17"/>
  <c r="Y104" i="17"/>
  <c r="U104" i="17"/>
  <c r="AP103" i="17"/>
  <c r="AO103" i="17"/>
  <c r="Y103" i="17"/>
  <c r="U103" i="17"/>
  <c r="AP102" i="17"/>
  <c r="AO102" i="17"/>
  <c r="Y102" i="17"/>
  <c r="U102" i="17"/>
  <c r="AP101" i="17"/>
  <c r="AO101" i="17"/>
  <c r="Y101" i="17"/>
  <c r="U101" i="17"/>
  <c r="AP100" i="17"/>
  <c r="AO100" i="17"/>
  <c r="Y100" i="17"/>
  <c r="U100" i="17"/>
  <c r="AP99" i="17"/>
  <c r="AO99" i="17"/>
  <c r="Y99" i="17"/>
  <c r="U99" i="17"/>
  <c r="AP98" i="17"/>
  <c r="AO98" i="17"/>
  <c r="Y98" i="17"/>
  <c r="U98" i="17"/>
  <c r="AP97" i="17"/>
  <c r="AO97" i="17"/>
  <c r="Y97" i="17"/>
  <c r="U97" i="17"/>
  <c r="AP96" i="17"/>
  <c r="AO96" i="17"/>
  <c r="Y96" i="17"/>
  <c r="U96" i="17"/>
  <c r="AP95" i="17"/>
  <c r="AO95" i="17"/>
  <c r="Y95" i="17"/>
  <c r="U95" i="17"/>
  <c r="AP94" i="17"/>
  <c r="AO94" i="17"/>
  <c r="Y94" i="17"/>
  <c r="U94" i="17"/>
  <c r="AP93" i="17"/>
  <c r="AO93" i="17"/>
  <c r="Y93" i="17"/>
  <c r="U93" i="17"/>
  <c r="AP92" i="17"/>
  <c r="AO92" i="17"/>
  <c r="Y92" i="17"/>
  <c r="U92" i="17"/>
  <c r="AP91" i="17"/>
  <c r="AO91" i="17"/>
  <c r="Y91" i="17"/>
  <c r="U91" i="17"/>
  <c r="AP90" i="17"/>
  <c r="AO90" i="17"/>
  <c r="Y90" i="17"/>
  <c r="U90" i="17"/>
  <c r="AP89" i="17"/>
  <c r="AO89" i="17"/>
  <c r="Y89" i="17"/>
  <c r="U89" i="17"/>
  <c r="AP88" i="17"/>
  <c r="AO88" i="17"/>
  <c r="Y88" i="17"/>
  <c r="U88" i="17"/>
  <c r="AP87" i="17"/>
  <c r="AO87" i="17"/>
  <c r="Y87" i="17"/>
  <c r="U87" i="17"/>
  <c r="AP86" i="17"/>
  <c r="AO86" i="17"/>
  <c r="Y86" i="17"/>
  <c r="U86" i="17"/>
  <c r="AP85" i="17"/>
  <c r="AO85" i="17"/>
  <c r="Y85" i="17"/>
  <c r="U85" i="17"/>
  <c r="AP84" i="17"/>
  <c r="AO84" i="17"/>
  <c r="Y84" i="17"/>
  <c r="U84" i="17"/>
  <c r="AP83" i="17"/>
  <c r="AO83" i="17"/>
  <c r="Y83" i="17"/>
  <c r="U83" i="17"/>
  <c r="AP82" i="17"/>
  <c r="AO82" i="17"/>
  <c r="Y82" i="17"/>
  <c r="U82" i="17"/>
  <c r="AP81" i="17"/>
  <c r="AO81" i="17"/>
  <c r="Y81" i="17"/>
  <c r="U81" i="17"/>
  <c r="AP80" i="17"/>
  <c r="AO80" i="17"/>
  <c r="Y80" i="17"/>
  <c r="U80" i="17"/>
  <c r="AP79" i="17"/>
  <c r="AO79" i="17"/>
  <c r="Y79" i="17"/>
  <c r="U79" i="17"/>
  <c r="AP78" i="17"/>
  <c r="AO78" i="17"/>
  <c r="Y78" i="17"/>
  <c r="U78" i="17"/>
  <c r="AP77" i="17"/>
  <c r="AO77" i="17"/>
  <c r="Y77" i="17"/>
  <c r="U77" i="17"/>
  <c r="AP76" i="17"/>
  <c r="AO76" i="17"/>
  <c r="Y76" i="17"/>
  <c r="U76" i="17"/>
  <c r="AP75" i="17"/>
  <c r="AO75" i="17"/>
  <c r="Y75" i="17"/>
  <c r="U75" i="17"/>
  <c r="AP74" i="17"/>
  <c r="AO74" i="17"/>
  <c r="Y74" i="17"/>
  <c r="U74" i="17"/>
  <c r="AP73" i="17"/>
  <c r="AO73" i="17"/>
  <c r="Y73" i="17"/>
  <c r="U73" i="17"/>
  <c r="AP72" i="17"/>
  <c r="AO72" i="17"/>
  <c r="Y72" i="17"/>
  <c r="U72" i="17"/>
  <c r="AP71" i="17"/>
  <c r="AO71" i="17"/>
  <c r="Y71" i="17"/>
  <c r="U71" i="17"/>
  <c r="AP70" i="17"/>
  <c r="AO70" i="17"/>
  <c r="Y70" i="17"/>
  <c r="U70" i="17"/>
  <c r="AP69" i="17"/>
  <c r="AO69" i="17"/>
  <c r="Y69" i="17"/>
  <c r="U69" i="17"/>
  <c r="AP68" i="17"/>
  <c r="AO68" i="17"/>
  <c r="Y68" i="17"/>
  <c r="U68" i="17"/>
  <c r="AP67" i="17"/>
  <c r="AO67" i="17"/>
  <c r="Y67" i="17"/>
  <c r="U67" i="17"/>
  <c r="AP66" i="17"/>
  <c r="AO66" i="17"/>
  <c r="Y66" i="17"/>
  <c r="U66" i="17"/>
  <c r="AP65" i="17"/>
  <c r="AO65" i="17"/>
  <c r="Y65" i="17"/>
  <c r="U65" i="17"/>
  <c r="AP64" i="17"/>
  <c r="AO64" i="17"/>
  <c r="Y64" i="17"/>
  <c r="U64" i="17"/>
  <c r="AP63" i="17"/>
  <c r="AO63" i="17"/>
  <c r="Y63" i="17"/>
  <c r="U63" i="17"/>
  <c r="AP62" i="17"/>
  <c r="AO62" i="17"/>
  <c r="Y62" i="17"/>
  <c r="U62" i="17"/>
  <c r="AP61" i="17"/>
  <c r="AO61" i="17"/>
  <c r="Y61" i="17"/>
  <c r="U61" i="17"/>
  <c r="AP60" i="17"/>
  <c r="AO60" i="17"/>
  <c r="Y60" i="17"/>
  <c r="U60" i="17"/>
  <c r="AP59" i="17"/>
  <c r="AO59" i="17"/>
  <c r="Y59" i="17"/>
  <c r="U59" i="17"/>
  <c r="L59" i="17"/>
  <c r="L66" i="17" s="1"/>
  <c r="AP58" i="17"/>
  <c r="AO58" i="17"/>
  <c r="Y58" i="17"/>
  <c r="U58" i="17"/>
  <c r="L58" i="17"/>
  <c r="AP57" i="17"/>
  <c r="AO57" i="17"/>
  <c r="Y57" i="17"/>
  <c r="U57" i="17"/>
  <c r="L57" i="17"/>
  <c r="AP56" i="17"/>
  <c r="AO56" i="17"/>
  <c r="Y56" i="17"/>
  <c r="U56" i="17"/>
  <c r="L56" i="17"/>
  <c r="AP55" i="17"/>
  <c r="AO55" i="17"/>
  <c r="Y55" i="17"/>
  <c r="U55" i="17"/>
  <c r="L55" i="17"/>
  <c r="AP54" i="17"/>
  <c r="AO54" i="17"/>
  <c r="Y54" i="17"/>
  <c r="U54" i="17"/>
  <c r="L54" i="17"/>
  <c r="AP53" i="17"/>
  <c r="AO53" i="17"/>
  <c r="Y53" i="17"/>
  <c r="U53" i="17"/>
  <c r="L53" i="17"/>
  <c r="AP52" i="17"/>
  <c r="AO52" i="17"/>
  <c r="Y52" i="17"/>
  <c r="U52" i="17"/>
  <c r="L52" i="17"/>
  <c r="AP51" i="17"/>
  <c r="AO51" i="17"/>
  <c r="Y51" i="17"/>
  <c r="U51" i="17"/>
  <c r="L51" i="17"/>
  <c r="AP50" i="17"/>
  <c r="AO50" i="17"/>
  <c r="Y50" i="17"/>
  <c r="U50" i="17"/>
  <c r="M50" i="17"/>
  <c r="AP49" i="17"/>
  <c r="AO49" i="17"/>
  <c r="Y49" i="17"/>
  <c r="U49" i="17"/>
  <c r="L49" i="17"/>
  <c r="AP48" i="17"/>
  <c r="AO48" i="17"/>
  <c r="Y48" i="17"/>
  <c r="U48" i="17"/>
  <c r="L48" i="17"/>
  <c r="AP47" i="17"/>
  <c r="AO47" i="17"/>
  <c r="Y47" i="17"/>
  <c r="U47" i="17"/>
  <c r="L47" i="17"/>
  <c r="AP46" i="17"/>
  <c r="AO46" i="17"/>
  <c r="Y46" i="17"/>
  <c r="U46" i="17"/>
  <c r="L46" i="17"/>
  <c r="AP45" i="17"/>
  <c r="AO45" i="17"/>
  <c r="Y45" i="17"/>
  <c r="U45" i="17"/>
  <c r="L45" i="17"/>
  <c r="AP44" i="17"/>
  <c r="AO44" i="17"/>
  <c r="Y44" i="17"/>
  <c r="U44" i="17"/>
  <c r="L44" i="17"/>
  <c r="AP43" i="17"/>
  <c r="AO43" i="17"/>
  <c r="Y43" i="17"/>
  <c r="U43" i="17"/>
  <c r="L43" i="17"/>
  <c r="AP42" i="17"/>
  <c r="AO42" i="17"/>
  <c r="Y42" i="17"/>
  <c r="U42" i="17"/>
  <c r="M42" i="17"/>
  <c r="AP41" i="17"/>
  <c r="AO41" i="17"/>
  <c r="Y41" i="17"/>
  <c r="U41" i="17"/>
  <c r="L41" i="17"/>
  <c r="AP40" i="17"/>
  <c r="AO40" i="17"/>
  <c r="Y40" i="17"/>
  <c r="U40" i="17"/>
  <c r="L40" i="17"/>
  <c r="AP39" i="17"/>
  <c r="AO39" i="17"/>
  <c r="Y39" i="17"/>
  <c r="U39" i="17"/>
  <c r="L39" i="17"/>
  <c r="AP38" i="17"/>
  <c r="AO38" i="17"/>
  <c r="Y38" i="17"/>
  <c r="U38" i="17"/>
  <c r="L38" i="17"/>
  <c r="AP37" i="17"/>
  <c r="AO37" i="17"/>
  <c r="Y37" i="17"/>
  <c r="U37" i="17"/>
  <c r="L37" i="17"/>
  <c r="AP36" i="17"/>
  <c r="AO36" i="17"/>
  <c r="Y36" i="17"/>
  <c r="U36" i="17"/>
  <c r="M36" i="17"/>
  <c r="AP35" i="17"/>
  <c r="AO35" i="17"/>
  <c r="Y35" i="17"/>
  <c r="U35" i="17"/>
  <c r="AP34" i="17"/>
  <c r="AO34" i="17"/>
  <c r="Y34" i="17"/>
  <c r="U34" i="17"/>
  <c r="AP33" i="17"/>
  <c r="AO33" i="17"/>
  <c r="Y33" i="17"/>
  <c r="U33" i="17"/>
  <c r="AP32" i="17"/>
  <c r="AO32" i="17"/>
  <c r="U32" i="17"/>
  <c r="AP31" i="17"/>
  <c r="AO31" i="17"/>
  <c r="Y31" i="17"/>
  <c r="U31" i="17"/>
  <c r="AP30" i="17"/>
  <c r="AO30" i="17"/>
  <c r="Y30" i="17"/>
  <c r="U30" i="17"/>
  <c r="AP29" i="17"/>
  <c r="AO29" i="17"/>
  <c r="Y29" i="17"/>
  <c r="U29" i="17"/>
  <c r="AP28" i="17"/>
  <c r="AO28" i="17"/>
  <c r="Y28" i="17"/>
  <c r="U28" i="17"/>
  <c r="AP27" i="17"/>
  <c r="AO27" i="17"/>
  <c r="Y27" i="17"/>
  <c r="U27" i="17"/>
  <c r="AP26" i="17"/>
  <c r="AO26" i="17"/>
  <c r="Y26" i="17"/>
  <c r="U26" i="17"/>
  <c r="L26" i="17"/>
  <c r="L35" i="17" s="1"/>
  <c r="AP25" i="17"/>
  <c r="AO25" i="17"/>
  <c r="Y25" i="17"/>
  <c r="U25" i="17"/>
  <c r="L25" i="17"/>
  <c r="AP24" i="17"/>
  <c r="AO24" i="17"/>
  <c r="Y24" i="17"/>
  <c r="U24" i="17"/>
  <c r="L24" i="17"/>
  <c r="AP23" i="17"/>
  <c r="AO23" i="17"/>
  <c r="Y23" i="17"/>
  <c r="L23" i="17"/>
  <c r="N23" i="17" s="1"/>
  <c r="O23" i="17" s="1"/>
  <c r="AH23" i="17" s="1"/>
  <c r="AI23" i="17" s="1"/>
  <c r="AP22" i="17"/>
  <c r="AO22" i="17"/>
  <c r="Y22" i="17"/>
  <c r="U22" i="17"/>
  <c r="L22" i="17"/>
  <c r="N22" i="17" s="1"/>
  <c r="O22" i="17" s="1"/>
  <c r="AH22" i="17" s="1"/>
  <c r="AP21" i="17"/>
  <c r="AO21" i="17"/>
  <c r="Y21" i="17"/>
  <c r="U21" i="17"/>
  <c r="N21" i="17"/>
  <c r="O21" i="17" s="1"/>
  <c r="AH21" i="17" s="1"/>
  <c r="M21" i="17"/>
  <c r="AP20" i="17"/>
  <c r="AO20" i="17"/>
  <c r="Y20" i="17"/>
  <c r="U20" i="17"/>
  <c r="N20" i="17"/>
  <c r="O20" i="17" s="1"/>
  <c r="AH20" i="17" s="1"/>
  <c r="M20" i="17"/>
  <c r="AP19" i="17"/>
  <c r="AO19" i="17"/>
  <c r="Y19" i="17"/>
  <c r="U19" i="17"/>
  <c r="N19" i="17"/>
  <c r="O19" i="17" s="1"/>
  <c r="AH19" i="17" s="1"/>
  <c r="AI19" i="17" s="1"/>
  <c r="M19" i="17"/>
  <c r="AP18" i="17"/>
  <c r="AO18" i="17"/>
  <c r="Y18" i="17"/>
  <c r="U18" i="17"/>
  <c r="N18" i="17"/>
  <c r="O18" i="17" s="1"/>
  <c r="AH18" i="17" s="1"/>
  <c r="M18" i="17"/>
  <c r="AP17" i="17"/>
  <c r="AO17" i="17"/>
  <c r="Y17" i="17"/>
  <c r="U17" i="17"/>
  <c r="N17" i="17"/>
  <c r="O17" i="17" s="1"/>
  <c r="AH17" i="17" s="1"/>
  <c r="M17" i="17"/>
  <c r="AP16" i="17"/>
  <c r="AO16" i="17"/>
  <c r="Y16" i="17"/>
  <c r="U16" i="17"/>
  <c r="N16" i="17"/>
  <c r="O16" i="17" s="1"/>
  <c r="AH16" i="17" s="1"/>
  <c r="M16" i="17"/>
  <c r="AP15" i="17"/>
  <c r="AO15" i="17"/>
  <c r="Y15" i="17"/>
  <c r="U15" i="17"/>
  <c r="N15" i="17"/>
  <c r="O15" i="17" s="1"/>
  <c r="AH15" i="17" s="1"/>
  <c r="AI15" i="17" s="1"/>
  <c r="M15" i="17"/>
  <c r="AP14" i="17"/>
  <c r="AO14" i="17"/>
  <c r="Y14" i="17"/>
  <c r="U14" i="17"/>
  <c r="N14" i="17"/>
  <c r="O14" i="17" s="1"/>
  <c r="AH14" i="17" s="1"/>
  <c r="M14" i="17"/>
  <c r="AP13" i="17"/>
  <c r="AO13" i="17"/>
  <c r="Y13" i="17"/>
  <c r="U13" i="17"/>
  <c r="O13" i="17"/>
  <c r="AH13" i="17" s="1"/>
  <c r="AI13" i="17" s="1"/>
  <c r="N13" i="17"/>
  <c r="M13" i="17"/>
  <c r="AP12" i="17"/>
  <c r="AO12" i="17"/>
  <c r="Y12" i="17"/>
  <c r="U12" i="17"/>
  <c r="N12" i="17"/>
  <c r="O12" i="17" s="1"/>
  <c r="AH12" i="17" s="1"/>
  <c r="M12" i="17"/>
  <c r="AP11" i="17"/>
  <c r="AO11" i="17"/>
  <c r="Y11" i="17"/>
  <c r="U11" i="17"/>
  <c r="N11" i="17"/>
  <c r="O11" i="17" s="1"/>
  <c r="AH11" i="17" s="1"/>
  <c r="AI11" i="17" s="1"/>
  <c r="M11" i="17"/>
  <c r="AP10" i="17"/>
  <c r="AO10" i="17"/>
  <c r="Y10" i="17"/>
  <c r="U10" i="17"/>
  <c r="N10" i="17"/>
  <c r="O10" i="17" s="1"/>
  <c r="AH10" i="17" s="1"/>
  <c r="AI10" i="17" s="1"/>
  <c r="M10" i="17"/>
  <c r="AP9" i="17"/>
  <c r="AO9" i="17"/>
  <c r="Y9" i="17"/>
  <c r="U9" i="17"/>
  <c r="N9" i="17"/>
  <c r="O9" i="17" s="1"/>
  <c r="AH9" i="17" s="1"/>
  <c r="M9" i="17"/>
  <c r="AP8" i="17"/>
  <c r="AO8" i="17"/>
  <c r="Y8" i="17"/>
  <c r="U8" i="17"/>
  <c r="N8" i="17"/>
  <c r="O8" i="17" s="1"/>
  <c r="AH8" i="17" s="1"/>
  <c r="M8" i="17"/>
  <c r="AP7" i="17"/>
  <c r="AO7" i="17"/>
  <c r="Y7" i="17"/>
  <c r="U7" i="17"/>
  <c r="N7" i="17"/>
  <c r="O7" i="17" s="1"/>
  <c r="AH7" i="17" s="1"/>
  <c r="M7" i="17"/>
  <c r="AP6" i="17"/>
  <c r="AO6" i="17"/>
  <c r="Y6" i="17"/>
  <c r="U6" i="17"/>
  <c r="N6" i="17"/>
  <c r="O6" i="17" s="1"/>
  <c r="AH6" i="17" s="1"/>
  <c r="M6" i="17"/>
  <c r="AP5" i="17"/>
  <c r="AO5" i="17"/>
  <c r="Y5" i="17"/>
  <c r="U5" i="17"/>
  <c r="N5" i="17"/>
  <c r="O5" i="17" s="1"/>
  <c r="AH5" i="17" s="1"/>
  <c r="M5" i="17"/>
  <c r="AE4" i="17"/>
  <c r="AB4" i="17"/>
  <c r="Y4" i="17"/>
  <c r="AC4" i="17" s="1"/>
  <c r="AN137" i="16"/>
  <c r="AP136" i="16"/>
  <c r="AO136" i="16"/>
  <c r="Y136" i="16"/>
  <c r="U136" i="16"/>
  <c r="AP135" i="16"/>
  <c r="AO135" i="16"/>
  <c r="Y135" i="16"/>
  <c r="U135" i="16"/>
  <c r="AP134" i="16"/>
  <c r="AO134" i="16"/>
  <c r="Y134" i="16"/>
  <c r="U134" i="16"/>
  <c r="AP133" i="16"/>
  <c r="AO133" i="16"/>
  <c r="Y133" i="16"/>
  <c r="U133" i="16"/>
  <c r="AP132" i="16"/>
  <c r="AO132" i="16"/>
  <c r="Y132" i="16"/>
  <c r="U132" i="16"/>
  <c r="AP131" i="16"/>
  <c r="AO131" i="16"/>
  <c r="Y131" i="16"/>
  <c r="U131" i="16"/>
  <c r="AP130" i="16"/>
  <c r="AO130" i="16"/>
  <c r="Y130" i="16"/>
  <c r="U130" i="16"/>
  <c r="AP129" i="16"/>
  <c r="AO129" i="16"/>
  <c r="Y129" i="16"/>
  <c r="U129" i="16"/>
  <c r="AP128" i="16"/>
  <c r="AO128" i="16"/>
  <c r="Y128" i="16"/>
  <c r="U128" i="16"/>
  <c r="AP127" i="16"/>
  <c r="AO127" i="16"/>
  <c r="Y127" i="16"/>
  <c r="U127" i="16"/>
  <c r="L127" i="16"/>
  <c r="L128" i="16" s="1"/>
  <c r="AP126" i="16"/>
  <c r="AO126" i="16"/>
  <c r="Y126" i="16"/>
  <c r="U126" i="16"/>
  <c r="L126" i="16"/>
  <c r="N126" i="16" s="1"/>
  <c r="O126" i="16" s="1"/>
  <c r="AH126" i="16" s="1"/>
  <c r="AP125" i="16"/>
  <c r="AO125" i="16"/>
  <c r="Y125" i="16"/>
  <c r="U125" i="16"/>
  <c r="L125" i="16"/>
  <c r="AP124" i="16"/>
  <c r="AO124" i="16"/>
  <c r="Y124" i="16"/>
  <c r="U124" i="16"/>
  <c r="L124" i="16"/>
  <c r="AP123" i="16"/>
  <c r="AO123" i="16"/>
  <c r="Y123" i="16"/>
  <c r="U123" i="16"/>
  <c r="L123" i="16"/>
  <c r="AP122" i="16"/>
  <c r="AO122" i="16"/>
  <c r="Y122" i="16"/>
  <c r="U122" i="16"/>
  <c r="L122" i="16"/>
  <c r="N122" i="16" s="1"/>
  <c r="O122" i="16" s="1"/>
  <c r="AH122" i="16" s="1"/>
  <c r="AP121" i="16"/>
  <c r="AO121" i="16"/>
  <c r="Y121" i="16"/>
  <c r="U121" i="16"/>
  <c r="L121" i="16"/>
  <c r="N121" i="16" s="1"/>
  <c r="O121" i="16" s="1"/>
  <c r="AH121" i="16" s="1"/>
  <c r="AP120" i="16"/>
  <c r="AO120" i="16"/>
  <c r="Y120" i="16"/>
  <c r="U120" i="16"/>
  <c r="M120" i="16"/>
  <c r="AP119" i="16"/>
  <c r="AO119" i="16"/>
  <c r="Y119" i="16"/>
  <c r="U119" i="16"/>
  <c r="AP118" i="16"/>
  <c r="AO118" i="16"/>
  <c r="Y118" i="16"/>
  <c r="U118" i="16"/>
  <c r="AP117" i="16"/>
  <c r="AO117" i="16"/>
  <c r="Y117" i="16"/>
  <c r="U117" i="16"/>
  <c r="AP116" i="16"/>
  <c r="AO116" i="16"/>
  <c r="Y116" i="16"/>
  <c r="U116" i="16"/>
  <c r="AP115" i="16"/>
  <c r="AO115" i="16"/>
  <c r="Y115" i="16"/>
  <c r="U115" i="16"/>
  <c r="AP114" i="16"/>
  <c r="AO114" i="16"/>
  <c r="Y114" i="16"/>
  <c r="U114" i="16"/>
  <c r="AP113" i="16"/>
  <c r="AO113" i="16"/>
  <c r="Y113" i="16"/>
  <c r="U113" i="16"/>
  <c r="AP112" i="16"/>
  <c r="AO112" i="16"/>
  <c r="Y112" i="16"/>
  <c r="U112" i="16"/>
  <c r="AP111" i="16"/>
  <c r="AO111" i="16"/>
  <c r="Y111" i="16"/>
  <c r="U111" i="16"/>
  <c r="AP110" i="16"/>
  <c r="AO110" i="16"/>
  <c r="Y110" i="16"/>
  <c r="U110" i="16"/>
  <c r="AP109" i="16"/>
  <c r="AO109" i="16"/>
  <c r="Y109" i="16"/>
  <c r="U109" i="16"/>
  <c r="AP108" i="16"/>
  <c r="AO108" i="16"/>
  <c r="Y108" i="16"/>
  <c r="U108" i="16"/>
  <c r="AP107" i="16"/>
  <c r="AO107" i="16"/>
  <c r="Y107" i="16"/>
  <c r="U107" i="16"/>
  <c r="AP106" i="16"/>
  <c r="AO106" i="16"/>
  <c r="Y106" i="16"/>
  <c r="U106" i="16"/>
  <c r="AP105" i="16"/>
  <c r="AO105" i="16"/>
  <c r="Y105" i="16"/>
  <c r="U105" i="16"/>
  <c r="AP104" i="16"/>
  <c r="AO104" i="16"/>
  <c r="Y104" i="16"/>
  <c r="U104" i="16"/>
  <c r="AP103" i="16"/>
  <c r="AO103" i="16"/>
  <c r="Y103" i="16"/>
  <c r="U103" i="16"/>
  <c r="AP102" i="16"/>
  <c r="AO102" i="16"/>
  <c r="Y102" i="16"/>
  <c r="U102" i="16"/>
  <c r="AP101" i="16"/>
  <c r="AO101" i="16"/>
  <c r="Y101" i="16"/>
  <c r="U101" i="16"/>
  <c r="AP100" i="16"/>
  <c r="AO100" i="16"/>
  <c r="Y100" i="16"/>
  <c r="U100" i="16"/>
  <c r="AP99" i="16"/>
  <c r="AO99" i="16"/>
  <c r="Y99" i="16"/>
  <c r="U99" i="16"/>
  <c r="AP98" i="16"/>
  <c r="AO98" i="16"/>
  <c r="Y98" i="16"/>
  <c r="U98" i="16"/>
  <c r="AP97" i="16"/>
  <c r="AO97" i="16"/>
  <c r="Y97" i="16"/>
  <c r="U97" i="16"/>
  <c r="AP96" i="16"/>
  <c r="AO96" i="16"/>
  <c r="Y96" i="16"/>
  <c r="U96" i="16"/>
  <c r="AP95" i="16"/>
  <c r="AO95" i="16"/>
  <c r="Y95" i="16"/>
  <c r="U95" i="16"/>
  <c r="AP94" i="16"/>
  <c r="AO94" i="16"/>
  <c r="Y94" i="16"/>
  <c r="U94" i="16"/>
  <c r="AP93" i="16"/>
  <c r="AO93" i="16"/>
  <c r="Y93" i="16"/>
  <c r="U93" i="16"/>
  <c r="AP92" i="16"/>
  <c r="AO92" i="16"/>
  <c r="Y92" i="16"/>
  <c r="U92" i="16"/>
  <c r="AP91" i="16"/>
  <c r="AO91" i="16"/>
  <c r="Y91" i="16"/>
  <c r="U91" i="16"/>
  <c r="AP90" i="16"/>
  <c r="AO90" i="16"/>
  <c r="Y90" i="16"/>
  <c r="U90" i="16"/>
  <c r="AP89" i="16"/>
  <c r="AO89" i="16"/>
  <c r="Y89" i="16"/>
  <c r="U89" i="16"/>
  <c r="AP88" i="16"/>
  <c r="AO88" i="16"/>
  <c r="Y88" i="16"/>
  <c r="U88" i="16"/>
  <c r="AP87" i="16"/>
  <c r="AO87" i="16"/>
  <c r="Y87" i="16"/>
  <c r="U87" i="16"/>
  <c r="AP86" i="16"/>
  <c r="AO86" i="16"/>
  <c r="Y86" i="16"/>
  <c r="U86" i="16"/>
  <c r="AP85" i="16"/>
  <c r="AO85" i="16"/>
  <c r="Y85" i="16"/>
  <c r="U85" i="16"/>
  <c r="AP84" i="16"/>
  <c r="AO84" i="16"/>
  <c r="Y84" i="16"/>
  <c r="U84" i="16"/>
  <c r="AP83" i="16"/>
  <c r="AO83" i="16"/>
  <c r="Y83" i="16"/>
  <c r="U83" i="16"/>
  <c r="AP82" i="16"/>
  <c r="AO82" i="16"/>
  <c r="Y82" i="16"/>
  <c r="U82" i="16"/>
  <c r="AP81" i="16"/>
  <c r="AO81" i="16"/>
  <c r="Y81" i="16"/>
  <c r="U81" i="16"/>
  <c r="AP80" i="16"/>
  <c r="AO80" i="16"/>
  <c r="Y80" i="16"/>
  <c r="U80" i="16"/>
  <c r="AP79" i="16"/>
  <c r="AO79" i="16"/>
  <c r="Y79" i="16"/>
  <c r="U79" i="16"/>
  <c r="AP78" i="16"/>
  <c r="AO78" i="16"/>
  <c r="Y78" i="16"/>
  <c r="U78" i="16"/>
  <c r="AP77" i="16"/>
  <c r="AO77" i="16"/>
  <c r="Y77" i="16"/>
  <c r="U77" i="16"/>
  <c r="AP76" i="16"/>
  <c r="AO76" i="16"/>
  <c r="Y76" i="16"/>
  <c r="U76" i="16"/>
  <c r="AP75" i="16"/>
  <c r="AO75" i="16"/>
  <c r="Y75" i="16"/>
  <c r="U75" i="16"/>
  <c r="AP74" i="16"/>
  <c r="AO74" i="16"/>
  <c r="Y74" i="16"/>
  <c r="U74" i="16"/>
  <c r="AP73" i="16"/>
  <c r="AO73" i="16"/>
  <c r="Y73" i="16"/>
  <c r="U73" i="16"/>
  <c r="AP72" i="16"/>
  <c r="AO72" i="16"/>
  <c r="Y72" i="16"/>
  <c r="U72" i="16"/>
  <c r="AP71" i="16"/>
  <c r="AO71" i="16"/>
  <c r="Y71" i="16"/>
  <c r="U71" i="16"/>
  <c r="AP70" i="16"/>
  <c r="AO70" i="16"/>
  <c r="Y70" i="16"/>
  <c r="U70" i="16"/>
  <c r="AP69" i="16"/>
  <c r="AO69" i="16"/>
  <c r="Y69" i="16"/>
  <c r="U69" i="16"/>
  <c r="AP68" i="16"/>
  <c r="AO68" i="16"/>
  <c r="Y68" i="16"/>
  <c r="U68" i="16"/>
  <c r="AP67" i="16"/>
  <c r="AO67" i="16"/>
  <c r="Y67" i="16"/>
  <c r="U67" i="16"/>
  <c r="AP66" i="16"/>
  <c r="AO66" i="16"/>
  <c r="Y66" i="16"/>
  <c r="U66" i="16"/>
  <c r="AP65" i="16"/>
  <c r="AO65" i="16"/>
  <c r="Y65" i="16"/>
  <c r="U65" i="16"/>
  <c r="AP64" i="16"/>
  <c r="AO64" i="16"/>
  <c r="Y64" i="16"/>
  <c r="U64" i="16"/>
  <c r="AP63" i="16"/>
  <c r="AO63" i="16"/>
  <c r="Y63" i="16"/>
  <c r="U63" i="16"/>
  <c r="AP62" i="16"/>
  <c r="AO62" i="16"/>
  <c r="Y62" i="16"/>
  <c r="U62" i="16"/>
  <c r="AP61" i="16"/>
  <c r="AO61" i="16"/>
  <c r="Y61" i="16"/>
  <c r="U61" i="16"/>
  <c r="AP60" i="16"/>
  <c r="AO60" i="16"/>
  <c r="Y60" i="16"/>
  <c r="U60" i="16"/>
  <c r="AP59" i="16"/>
  <c r="AO59" i="16"/>
  <c r="Y59" i="16"/>
  <c r="U59" i="16"/>
  <c r="L59" i="16"/>
  <c r="L66" i="16" s="1"/>
  <c r="AP58" i="16"/>
  <c r="AO58" i="16"/>
  <c r="Y58" i="16"/>
  <c r="U58" i="16"/>
  <c r="L58" i="16"/>
  <c r="AP57" i="16"/>
  <c r="AO57" i="16"/>
  <c r="Y57" i="16"/>
  <c r="U57" i="16"/>
  <c r="L57" i="16"/>
  <c r="AP56" i="16"/>
  <c r="AO56" i="16"/>
  <c r="Y56" i="16"/>
  <c r="U56" i="16"/>
  <c r="L56" i="16"/>
  <c r="AP55" i="16"/>
  <c r="AO55" i="16"/>
  <c r="Y55" i="16"/>
  <c r="U55" i="16"/>
  <c r="L55" i="16"/>
  <c r="AP54" i="16"/>
  <c r="AO54" i="16"/>
  <c r="Y54" i="16"/>
  <c r="U54" i="16"/>
  <c r="L54" i="16"/>
  <c r="AP53" i="16"/>
  <c r="AO53" i="16"/>
  <c r="Y53" i="16"/>
  <c r="U53" i="16"/>
  <c r="L53" i="16"/>
  <c r="AP52" i="16"/>
  <c r="AO52" i="16"/>
  <c r="Y52" i="16"/>
  <c r="U52" i="16"/>
  <c r="L52" i="16"/>
  <c r="AP51" i="16"/>
  <c r="AO51" i="16"/>
  <c r="Y51" i="16"/>
  <c r="U51" i="16"/>
  <c r="L51" i="16"/>
  <c r="AP50" i="16"/>
  <c r="AO50" i="16"/>
  <c r="Y50" i="16"/>
  <c r="U50" i="16"/>
  <c r="M50" i="16"/>
  <c r="AP49" i="16"/>
  <c r="AO49" i="16"/>
  <c r="Y49" i="16"/>
  <c r="U49" i="16"/>
  <c r="L49" i="16"/>
  <c r="AP48" i="16"/>
  <c r="AO48" i="16"/>
  <c r="Y48" i="16"/>
  <c r="U48" i="16"/>
  <c r="L48" i="16"/>
  <c r="AP47" i="16"/>
  <c r="AO47" i="16"/>
  <c r="Y47" i="16"/>
  <c r="U47" i="16"/>
  <c r="L47" i="16"/>
  <c r="AP46" i="16"/>
  <c r="AO46" i="16"/>
  <c r="Y46" i="16"/>
  <c r="U46" i="16"/>
  <c r="L46" i="16"/>
  <c r="AP45" i="16"/>
  <c r="AO45" i="16"/>
  <c r="Y45" i="16"/>
  <c r="U45" i="16"/>
  <c r="L45" i="16"/>
  <c r="AP44" i="16"/>
  <c r="AO44" i="16"/>
  <c r="Y44" i="16"/>
  <c r="U44" i="16"/>
  <c r="L44" i="16"/>
  <c r="AP43" i="16"/>
  <c r="AO43" i="16"/>
  <c r="Y43" i="16"/>
  <c r="U43" i="16"/>
  <c r="L43" i="16"/>
  <c r="AP42" i="16"/>
  <c r="AO42" i="16"/>
  <c r="Y42" i="16"/>
  <c r="U42" i="16"/>
  <c r="M42" i="16"/>
  <c r="AP41" i="16"/>
  <c r="AO41" i="16"/>
  <c r="Y41" i="16"/>
  <c r="U41" i="16"/>
  <c r="L41" i="16"/>
  <c r="AP40" i="16"/>
  <c r="AO40" i="16"/>
  <c r="Y40" i="16"/>
  <c r="U40" i="16"/>
  <c r="L40" i="16"/>
  <c r="AP39" i="16"/>
  <c r="AO39" i="16"/>
  <c r="Y39" i="16"/>
  <c r="U39" i="16"/>
  <c r="L39" i="16"/>
  <c r="AP38" i="16"/>
  <c r="AO38" i="16"/>
  <c r="Y38" i="16"/>
  <c r="U38" i="16"/>
  <c r="L38" i="16"/>
  <c r="AP37" i="16"/>
  <c r="AO37" i="16"/>
  <c r="Y37" i="16"/>
  <c r="U37" i="16"/>
  <c r="L37" i="16"/>
  <c r="AP36" i="16"/>
  <c r="AO36" i="16"/>
  <c r="Y36" i="16"/>
  <c r="U36" i="16"/>
  <c r="M36" i="16"/>
  <c r="AP35" i="16"/>
  <c r="AO35" i="16"/>
  <c r="Y35" i="16"/>
  <c r="U35" i="16"/>
  <c r="AP34" i="16"/>
  <c r="AO34" i="16"/>
  <c r="Y34" i="16"/>
  <c r="U34" i="16"/>
  <c r="AP33" i="16"/>
  <c r="AO33" i="16"/>
  <c r="Y33" i="16"/>
  <c r="U33" i="16"/>
  <c r="AP32" i="16"/>
  <c r="AO32" i="16"/>
  <c r="U32" i="16"/>
  <c r="AP31" i="16"/>
  <c r="AO31" i="16"/>
  <c r="Y31" i="16"/>
  <c r="U31" i="16"/>
  <c r="AP30" i="16"/>
  <c r="AO30" i="16"/>
  <c r="Y30" i="16"/>
  <c r="U30" i="16"/>
  <c r="AP29" i="16"/>
  <c r="AO29" i="16"/>
  <c r="Y29" i="16"/>
  <c r="U29" i="16"/>
  <c r="AP28" i="16"/>
  <c r="AO28" i="16"/>
  <c r="Y28" i="16"/>
  <c r="U28" i="16"/>
  <c r="AP27" i="16"/>
  <c r="AO27" i="16"/>
  <c r="Y27" i="16"/>
  <c r="U27" i="16"/>
  <c r="AP26" i="16"/>
  <c r="AO26" i="16"/>
  <c r="Y26" i="16"/>
  <c r="U26" i="16"/>
  <c r="L26" i="16"/>
  <c r="L32" i="16" s="1"/>
  <c r="AP25" i="16"/>
  <c r="AO25" i="16"/>
  <c r="Y25" i="16"/>
  <c r="U25" i="16"/>
  <c r="L25" i="16"/>
  <c r="AP24" i="16"/>
  <c r="AO24" i="16"/>
  <c r="Y24" i="16"/>
  <c r="U24" i="16"/>
  <c r="L24" i="16"/>
  <c r="AP23" i="16"/>
  <c r="AO23" i="16"/>
  <c r="Y23" i="16"/>
  <c r="L23" i="16"/>
  <c r="M23" i="16" s="1"/>
  <c r="AP22" i="16"/>
  <c r="AO22" i="16"/>
  <c r="Y22" i="16"/>
  <c r="U22" i="16"/>
  <c r="L22" i="16"/>
  <c r="N23" i="16" s="1"/>
  <c r="O23" i="16" s="1"/>
  <c r="AH23" i="16" s="1"/>
  <c r="AI23" i="16" s="1"/>
  <c r="AJ23" i="16" s="1"/>
  <c r="AP21" i="16"/>
  <c r="AO21" i="16"/>
  <c r="Y21" i="16"/>
  <c r="U21" i="16"/>
  <c r="N21" i="16"/>
  <c r="O21" i="16" s="1"/>
  <c r="AH21" i="16" s="1"/>
  <c r="M21" i="16"/>
  <c r="AP20" i="16"/>
  <c r="AO20" i="16"/>
  <c r="Y20" i="16"/>
  <c r="U20" i="16"/>
  <c r="N20" i="16"/>
  <c r="O20" i="16" s="1"/>
  <c r="AH20" i="16" s="1"/>
  <c r="M20" i="16"/>
  <c r="AP19" i="16"/>
  <c r="AO19" i="16"/>
  <c r="Y19" i="16"/>
  <c r="U19" i="16"/>
  <c r="N19" i="16"/>
  <c r="O19" i="16" s="1"/>
  <c r="AH19" i="16" s="1"/>
  <c r="AI19" i="16" s="1"/>
  <c r="M19" i="16"/>
  <c r="AP18" i="16"/>
  <c r="AO18" i="16"/>
  <c r="Y18" i="16"/>
  <c r="U18" i="16"/>
  <c r="N18" i="16"/>
  <c r="O18" i="16" s="1"/>
  <c r="AH18" i="16" s="1"/>
  <c r="M18" i="16"/>
  <c r="AP17" i="16"/>
  <c r="AO17" i="16"/>
  <c r="Y17" i="16"/>
  <c r="U17" i="16"/>
  <c r="N17" i="16"/>
  <c r="O17" i="16" s="1"/>
  <c r="AH17" i="16" s="1"/>
  <c r="M17" i="16"/>
  <c r="AP16" i="16"/>
  <c r="AO16" i="16"/>
  <c r="Y16" i="16"/>
  <c r="U16" i="16"/>
  <c r="N16" i="16"/>
  <c r="O16" i="16" s="1"/>
  <c r="AH16" i="16" s="1"/>
  <c r="M16" i="16"/>
  <c r="AP15" i="16"/>
  <c r="AO15" i="16"/>
  <c r="Y15" i="16"/>
  <c r="U15" i="16"/>
  <c r="N15" i="16"/>
  <c r="O15" i="16" s="1"/>
  <c r="AH15" i="16" s="1"/>
  <c r="M15" i="16"/>
  <c r="AP14" i="16"/>
  <c r="AO14" i="16"/>
  <c r="Y14" i="16"/>
  <c r="U14" i="16"/>
  <c r="N14" i="16"/>
  <c r="O14" i="16" s="1"/>
  <c r="AH14" i="16" s="1"/>
  <c r="M14" i="16"/>
  <c r="AP13" i="16"/>
  <c r="AO13" i="16"/>
  <c r="Y13" i="16"/>
  <c r="U13" i="16"/>
  <c r="N13" i="16"/>
  <c r="O13" i="16" s="1"/>
  <c r="AH13" i="16" s="1"/>
  <c r="M13" i="16"/>
  <c r="AP12" i="16"/>
  <c r="AO12" i="16"/>
  <c r="Y12" i="16"/>
  <c r="U12" i="16"/>
  <c r="N12" i="16"/>
  <c r="O12" i="16" s="1"/>
  <c r="AH12" i="16" s="1"/>
  <c r="M12" i="16"/>
  <c r="AP11" i="16"/>
  <c r="AO11" i="16"/>
  <c r="Y11" i="16"/>
  <c r="U11" i="16"/>
  <c r="N11" i="16"/>
  <c r="O11" i="16" s="1"/>
  <c r="AH11" i="16" s="1"/>
  <c r="M11" i="16"/>
  <c r="AP10" i="16"/>
  <c r="AO10" i="16"/>
  <c r="Y10" i="16"/>
  <c r="U10" i="16"/>
  <c r="O10" i="16"/>
  <c r="AH10" i="16" s="1"/>
  <c r="N10" i="16"/>
  <c r="M10" i="16"/>
  <c r="AP9" i="16"/>
  <c r="AO9" i="16"/>
  <c r="Y9" i="16"/>
  <c r="U9" i="16"/>
  <c r="N9" i="16"/>
  <c r="O9" i="16" s="1"/>
  <c r="AH9" i="16" s="1"/>
  <c r="M9" i="16"/>
  <c r="AP8" i="16"/>
  <c r="AO8" i="16"/>
  <c r="Y8" i="16"/>
  <c r="U8" i="16"/>
  <c r="N8" i="16"/>
  <c r="O8" i="16" s="1"/>
  <c r="AH8" i="16" s="1"/>
  <c r="M8" i="16"/>
  <c r="AP7" i="16"/>
  <c r="AO7" i="16"/>
  <c r="Y7" i="16"/>
  <c r="U7" i="16"/>
  <c r="N7" i="16"/>
  <c r="O7" i="16" s="1"/>
  <c r="AH7" i="16" s="1"/>
  <c r="M7" i="16"/>
  <c r="AP6" i="16"/>
  <c r="AO6" i="16"/>
  <c r="Y6" i="16"/>
  <c r="U6" i="16"/>
  <c r="N6" i="16"/>
  <c r="O6" i="16" s="1"/>
  <c r="AH6" i="16" s="1"/>
  <c r="M6" i="16"/>
  <c r="AP5" i="16"/>
  <c r="AO5" i="16"/>
  <c r="Y5" i="16"/>
  <c r="U5" i="16"/>
  <c r="N5" i="16"/>
  <c r="O5" i="16" s="1"/>
  <c r="AH5" i="16" s="1"/>
  <c r="M5" i="16"/>
  <c r="AE4" i="16"/>
  <c r="AF4" i="16" s="1"/>
  <c r="G4" i="16" s="1"/>
  <c r="AB4" i="16"/>
  <c r="AA4" i="16"/>
  <c r="Y4" i="16"/>
  <c r="R21" i="15"/>
  <c r="N21" i="15"/>
  <c r="J21" i="15"/>
  <c r="F19" i="15"/>
  <c r="D19" i="15"/>
  <c r="F18" i="15"/>
  <c r="D18" i="15"/>
  <c r="F17" i="15"/>
  <c r="D17" i="15"/>
  <c r="F16" i="15"/>
  <c r="D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F9" i="15"/>
  <c r="D9" i="15"/>
  <c r="F8" i="15"/>
  <c r="D8" i="15"/>
  <c r="F7" i="15"/>
  <c r="D7" i="15"/>
  <c r="F6" i="15"/>
  <c r="D6" i="15"/>
  <c r="F5" i="15"/>
  <c r="D5" i="15"/>
  <c r="N123" i="17" l="1"/>
  <c r="O123" i="17" s="1"/>
  <c r="AH123" i="17" s="1"/>
  <c r="N125" i="17"/>
  <c r="O125" i="17" s="1"/>
  <c r="AH125" i="17" s="1"/>
  <c r="L33" i="17"/>
  <c r="M23" i="17"/>
  <c r="L34" i="17"/>
  <c r="M121" i="17"/>
  <c r="M123" i="17"/>
  <c r="L130" i="17"/>
  <c r="M22" i="17"/>
  <c r="N122" i="17"/>
  <c r="O122" i="17" s="1"/>
  <c r="AH122" i="17" s="1"/>
  <c r="N124" i="17"/>
  <c r="O124" i="17" s="1"/>
  <c r="AH124" i="17" s="1"/>
  <c r="N126" i="17"/>
  <c r="O126" i="17" s="1"/>
  <c r="AH126" i="17" s="1"/>
  <c r="AI126" i="17" s="1"/>
  <c r="AJ126" i="17" s="1"/>
  <c r="M125" i="17"/>
  <c r="M122" i="17"/>
  <c r="M124" i="17"/>
  <c r="AI12" i="17"/>
  <c r="AJ12" i="17" s="1"/>
  <c r="AI8" i="17"/>
  <c r="AJ8" i="17" s="1"/>
  <c r="AI7" i="17"/>
  <c r="AJ7" i="17" s="1"/>
  <c r="AI9" i="17"/>
  <c r="AJ9" i="17" s="1"/>
  <c r="AI5" i="17"/>
  <c r="AI6" i="17"/>
  <c r="AJ6" i="17" s="1"/>
  <c r="AI17" i="17"/>
  <c r="AJ17" i="17" s="1"/>
  <c r="AJ10" i="17"/>
  <c r="AA4" i="17"/>
  <c r="AF4" i="17"/>
  <c r="G4" i="17" s="1"/>
  <c r="AI14" i="17"/>
  <c r="AJ14" i="17" s="1"/>
  <c r="AJ15" i="17"/>
  <c r="AI16" i="17"/>
  <c r="AJ16" i="17" s="1"/>
  <c r="AI22" i="17"/>
  <c r="AJ22" i="17" s="1"/>
  <c r="N26" i="17"/>
  <c r="O26" i="17" s="1"/>
  <c r="AH26" i="17" s="1"/>
  <c r="M33" i="17"/>
  <c r="N40" i="17"/>
  <c r="O40" i="17" s="1"/>
  <c r="AH40" i="17" s="1"/>
  <c r="M40" i="17"/>
  <c r="N43" i="17"/>
  <c r="O43" i="17" s="1"/>
  <c r="AH43" i="17" s="1"/>
  <c r="M43" i="17"/>
  <c r="N39" i="17"/>
  <c r="O39" i="17" s="1"/>
  <c r="AH39" i="17" s="1"/>
  <c r="M39" i="17"/>
  <c r="N46" i="17"/>
  <c r="O46" i="17" s="1"/>
  <c r="AH46" i="17" s="1"/>
  <c r="M46" i="17"/>
  <c r="AJ11" i="17"/>
  <c r="AJ19" i="17"/>
  <c r="AJ20" i="17"/>
  <c r="AI20" i="17"/>
  <c r="N24" i="17"/>
  <c r="O24" i="17" s="1"/>
  <c r="AH24" i="17" s="1"/>
  <c r="M24" i="17"/>
  <c r="N34" i="17"/>
  <c r="O34" i="17" s="1"/>
  <c r="AH34" i="17" s="1"/>
  <c r="M34" i="17"/>
  <c r="N37" i="17"/>
  <c r="O37" i="17" s="1"/>
  <c r="AH37" i="17" s="1"/>
  <c r="M37" i="17"/>
  <c r="N42" i="17"/>
  <c r="O42" i="17" s="1"/>
  <c r="AH42" i="17" s="1"/>
  <c r="N41" i="17"/>
  <c r="O41" i="17" s="1"/>
  <c r="AH41" i="17" s="1"/>
  <c r="M41" i="17"/>
  <c r="N44" i="17"/>
  <c r="O44" i="17" s="1"/>
  <c r="AH44" i="17" s="1"/>
  <c r="M44" i="17"/>
  <c r="AJ13" i="17"/>
  <c r="AI18" i="17"/>
  <c r="AJ18" i="17" s="1"/>
  <c r="AI21" i="17"/>
  <c r="AJ21" i="17" s="1"/>
  <c r="AJ23" i="17"/>
  <c r="N25" i="17"/>
  <c r="O25" i="17" s="1"/>
  <c r="AH25" i="17" s="1"/>
  <c r="M25" i="17"/>
  <c r="N36" i="17"/>
  <c r="O36" i="17" s="1"/>
  <c r="AH36" i="17" s="1"/>
  <c r="N35" i="17"/>
  <c r="O35" i="17" s="1"/>
  <c r="AH35" i="17" s="1"/>
  <c r="M35" i="17"/>
  <c r="N38" i="17"/>
  <c r="O38" i="17" s="1"/>
  <c r="AH38" i="17" s="1"/>
  <c r="M38" i="17"/>
  <c r="N45" i="17"/>
  <c r="O45" i="17" s="1"/>
  <c r="AH45" i="17" s="1"/>
  <c r="M45" i="17"/>
  <c r="N50" i="17"/>
  <c r="O50" i="17" s="1"/>
  <c r="AH50" i="17" s="1"/>
  <c r="N49" i="17"/>
  <c r="O49" i="17" s="1"/>
  <c r="AH49" i="17" s="1"/>
  <c r="M49" i="17"/>
  <c r="N51" i="17"/>
  <c r="O51" i="17" s="1"/>
  <c r="AH51" i="17" s="1"/>
  <c r="M51" i="17"/>
  <c r="N55" i="17"/>
  <c r="O55" i="17" s="1"/>
  <c r="AH55" i="17" s="1"/>
  <c r="M55" i="17"/>
  <c r="L27" i="17"/>
  <c r="L28" i="17"/>
  <c r="L29" i="17"/>
  <c r="L30" i="17"/>
  <c r="L31" i="17"/>
  <c r="L32" i="17"/>
  <c r="N52" i="17"/>
  <c r="O52" i="17" s="1"/>
  <c r="AH52" i="17" s="1"/>
  <c r="M52" i="17"/>
  <c r="N56" i="17"/>
  <c r="O56" i="17" s="1"/>
  <c r="AH56" i="17" s="1"/>
  <c r="M56" i="17"/>
  <c r="M66" i="17"/>
  <c r="L71" i="17"/>
  <c r="L68" i="17"/>
  <c r="L67" i="17"/>
  <c r="L70" i="17"/>
  <c r="L69" i="17"/>
  <c r="M26" i="17"/>
  <c r="N47" i="17"/>
  <c r="O47" i="17" s="1"/>
  <c r="AH47" i="17" s="1"/>
  <c r="M47" i="17"/>
  <c r="N53" i="17"/>
  <c r="O53" i="17" s="1"/>
  <c r="AH53" i="17" s="1"/>
  <c r="M53" i="17"/>
  <c r="N57" i="17"/>
  <c r="O57" i="17" s="1"/>
  <c r="AH57" i="17" s="1"/>
  <c r="M57" i="17"/>
  <c r="N48" i="17"/>
  <c r="O48" i="17" s="1"/>
  <c r="AH48" i="17" s="1"/>
  <c r="M48" i="17"/>
  <c r="N54" i="17"/>
  <c r="O54" i="17" s="1"/>
  <c r="AH54" i="17" s="1"/>
  <c r="M54" i="17"/>
  <c r="N59" i="17"/>
  <c r="O59" i="17" s="1"/>
  <c r="AH59" i="17" s="1"/>
  <c r="N58" i="17"/>
  <c r="O58" i="17" s="1"/>
  <c r="AH58" i="17" s="1"/>
  <c r="M58" i="17"/>
  <c r="L60" i="17"/>
  <c r="L61" i="17"/>
  <c r="L62" i="17"/>
  <c r="L63" i="17"/>
  <c r="L64" i="17"/>
  <c r="L65" i="17"/>
  <c r="N66" i="17" s="1"/>
  <c r="O66" i="17" s="1"/>
  <c r="AH66" i="17" s="1"/>
  <c r="M59" i="17"/>
  <c r="M130" i="17"/>
  <c r="M134" i="17"/>
  <c r="AI123" i="17"/>
  <c r="AJ123" i="17" s="1"/>
  <c r="N127" i="17"/>
  <c r="O127" i="17" s="1"/>
  <c r="AH127" i="17" s="1"/>
  <c r="L136" i="17"/>
  <c r="M127" i="17"/>
  <c r="L131" i="17"/>
  <c r="L135" i="17"/>
  <c r="AI124" i="17"/>
  <c r="AJ124" i="17" s="1"/>
  <c r="L128" i="17"/>
  <c r="L132" i="17"/>
  <c r="AI121" i="17"/>
  <c r="AJ121" i="17" s="1"/>
  <c r="AI125" i="17"/>
  <c r="AJ125" i="17" s="1"/>
  <c r="L129" i="17"/>
  <c r="L133" i="17"/>
  <c r="N134" i="17" s="1"/>
  <c r="O134" i="17" s="1"/>
  <c r="AH134" i="17" s="1"/>
  <c r="M22" i="16"/>
  <c r="N22" i="16"/>
  <c r="O22" i="16" s="1"/>
  <c r="AH22" i="16" s="1"/>
  <c r="N124" i="16"/>
  <c r="O124" i="16" s="1"/>
  <c r="AH124" i="16" s="1"/>
  <c r="L130" i="16"/>
  <c r="M130" i="16" s="1"/>
  <c r="L35" i="16"/>
  <c r="M122" i="16"/>
  <c r="M124" i="16"/>
  <c r="M126" i="16"/>
  <c r="L132" i="16"/>
  <c r="M132" i="16" s="1"/>
  <c r="M26" i="16"/>
  <c r="L33" i="16"/>
  <c r="N123" i="16"/>
  <c r="O123" i="16" s="1"/>
  <c r="AH123" i="16" s="1"/>
  <c r="AI123" i="16" s="1"/>
  <c r="AJ123" i="16" s="1"/>
  <c r="N125" i="16"/>
  <c r="O125" i="16" s="1"/>
  <c r="AH125" i="16" s="1"/>
  <c r="L134" i="16"/>
  <c r="L34" i="16"/>
  <c r="M121" i="16"/>
  <c r="M123" i="16"/>
  <c r="M125" i="16"/>
  <c r="AI11" i="16"/>
  <c r="AJ11" i="16" s="1"/>
  <c r="AI7" i="16"/>
  <c r="AJ7" i="16" s="1"/>
  <c r="AI14" i="16"/>
  <c r="AJ14" i="16" s="1"/>
  <c r="AI17" i="16"/>
  <c r="AJ17" i="16" s="1"/>
  <c r="AI8" i="16"/>
  <c r="AJ8" i="16" s="1"/>
  <c r="AI5" i="16"/>
  <c r="AI10" i="16"/>
  <c r="AJ10" i="16" s="1"/>
  <c r="AI13" i="16"/>
  <c r="AJ13" i="16" s="1"/>
  <c r="AI16" i="16"/>
  <c r="AJ16" i="16" s="1"/>
  <c r="AI6" i="16"/>
  <c r="AJ6" i="16" s="1"/>
  <c r="AI9" i="16"/>
  <c r="AJ9" i="16" s="1"/>
  <c r="AI12" i="16"/>
  <c r="AJ12" i="16" s="1"/>
  <c r="AI15" i="16"/>
  <c r="AJ15" i="16" s="1"/>
  <c r="N33" i="16"/>
  <c r="O33" i="16" s="1"/>
  <c r="AH33" i="16" s="1"/>
  <c r="M33" i="16"/>
  <c r="N43" i="16"/>
  <c r="O43" i="16" s="1"/>
  <c r="AH43" i="16" s="1"/>
  <c r="M43" i="16"/>
  <c r="N47" i="16"/>
  <c r="O47" i="16" s="1"/>
  <c r="AH47" i="16" s="1"/>
  <c r="M47" i="16"/>
  <c r="N56" i="16"/>
  <c r="O56" i="16" s="1"/>
  <c r="AH56" i="16" s="1"/>
  <c r="M56" i="16"/>
  <c r="AC4" i="16"/>
  <c r="AJ19" i="16"/>
  <c r="AI20" i="16"/>
  <c r="AJ20" i="16" s="1"/>
  <c r="N26" i="16"/>
  <c r="O26" i="16" s="1"/>
  <c r="AH26" i="16" s="1"/>
  <c r="N25" i="16"/>
  <c r="O25" i="16" s="1"/>
  <c r="AH25" i="16" s="1"/>
  <c r="M25" i="16"/>
  <c r="N34" i="16"/>
  <c r="O34" i="16" s="1"/>
  <c r="AH34" i="16" s="1"/>
  <c r="M34" i="16"/>
  <c r="N37" i="16"/>
  <c r="O37" i="16" s="1"/>
  <c r="AH37" i="16" s="1"/>
  <c r="M37" i="16"/>
  <c r="N42" i="16"/>
  <c r="O42" i="16" s="1"/>
  <c r="AH42" i="16" s="1"/>
  <c r="N41" i="16"/>
  <c r="O41" i="16" s="1"/>
  <c r="AH41" i="16" s="1"/>
  <c r="M41" i="16"/>
  <c r="N44" i="16"/>
  <c r="O44" i="16" s="1"/>
  <c r="AH44" i="16" s="1"/>
  <c r="M44" i="16"/>
  <c r="N48" i="16"/>
  <c r="O48" i="16" s="1"/>
  <c r="AH48" i="16" s="1"/>
  <c r="M48" i="16"/>
  <c r="M66" i="16"/>
  <c r="L71" i="16"/>
  <c r="L68" i="16"/>
  <c r="L67" i="16"/>
  <c r="L70" i="16"/>
  <c r="L69" i="16"/>
  <c r="AI22" i="16"/>
  <c r="AJ22" i="16" s="1"/>
  <c r="N24" i="16"/>
  <c r="O24" i="16" s="1"/>
  <c r="AH24" i="16" s="1"/>
  <c r="M24" i="16"/>
  <c r="AI18" i="16"/>
  <c r="AJ18" i="16" s="1"/>
  <c r="AJ21" i="16"/>
  <c r="AI21" i="16"/>
  <c r="N36" i="16"/>
  <c r="O36" i="16" s="1"/>
  <c r="AH36" i="16" s="1"/>
  <c r="N35" i="16"/>
  <c r="O35" i="16" s="1"/>
  <c r="AH35" i="16" s="1"/>
  <c r="M35" i="16"/>
  <c r="N38" i="16"/>
  <c r="O38" i="16" s="1"/>
  <c r="AH38" i="16" s="1"/>
  <c r="M38" i="16"/>
  <c r="N45" i="16"/>
  <c r="O45" i="16" s="1"/>
  <c r="AH45" i="16" s="1"/>
  <c r="M45" i="16"/>
  <c r="N50" i="16"/>
  <c r="O50" i="16" s="1"/>
  <c r="AH50" i="16" s="1"/>
  <c r="N49" i="16"/>
  <c r="O49" i="16" s="1"/>
  <c r="AH49" i="16" s="1"/>
  <c r="M49" i="16"/>
  <c r="N52" i="16"/>
  <c r="O52" i="16" s="1"/>
  <c r="AH52" i="16" s="1"/>
  <c r="M52" i="16"/>
  <c r="N40" i="16"/>
  <c r="O40" i="16" s="1"/>
  <c r="AH40" i="16" s="1"/>
  <c r="M40" i="16"/>
  <c r="N32" i="16"/>
  <c r="O32" i="16" s="1"/>
  <c r="AH32" i="16" s="1"/>
  <c r="M32" i="16"/>
  <c r="N39" i="16"/>
  <c r="O39" i="16" s="1"/>
  <c r="AH39" i="16" s="1"/>
  <c r="M39" i="16"/>
  <c r="N46" i="16"/>
  <c r="O46" i="16" s="1"/>
  <c r="AH46" i="16" s="1"/>
  <c r="M46" i="16"/>
  <c r="L27" i="16"/>
  <c r="L28" i="16"/>
  <c r="L29" i="16"/>
  <c r="L30" i="16"/>
  <c r="L31" i="16"/>
  <c r="N53" i="16"/>
  <c r="O53" i="16" s="1"/>
  <c r="AH53" i="16" s="1"/>
  <c r="M53" i="16"/>
  <c r="N57" i="16"/>
  <c r="O57" i="16" s="1"/>
  <c r="AH57" i="16" s="1"/>
  <c r="M57" i="16"/>
  <c r="N54" i="16"/>
  <c r="O54" i="16" s="1"/>
  <c r="AH54" i="16" s="1"/>
  <c r="M54" i="16"/>
  <c r="N59" i="16"/>
  <c r="O59" i="16" s="1"/>
  <c r="AH59" i="16" s="1"/>
  <c r="N58" i="16"/>
  <c r="O58" i="16" s="1"/>
  <c r="AH58" i="16" s="1"/>
  <c r="M58" i="16"/>
  <c r="N51" i="16"/>
  <c r="O51" i="16" s="1"/>
  <c r="AH51" i="16" s="1"/>
  <c r="M51" i="16"/>
  <c r="N55" i="16"/>
  <c r="O55" i="16" s="1"/>
  <c r="AH55" i="16" s="1"/>
  <c r="M55" i="16"/>
  <c r="L60" i="16"/>
  <c r="L61" i="16"/>
  <c r="L62" i="16"/>
  <c r="L63" i="16"/>
  <c r="L64" i="16"/>
  <c r="L65" i="16"/>
  <c r="AI126" i="16"/>
  <c r="AJ126" i="16" s="1"/>
  <c r="M59" i="16"/>
  <c r="AI122" i="16"/>
  <c r="AJ122" i="16" s="1"/>
  <c r="M134" i="16"/>
  <c r="N127" i="16"/>
  <c r="O127" i="16" s="1"/>
  <c r="AH127" i="16" s="1"/>
  <c r="L136" i="16"/>
  <c r="M127" i="16"/>
  <c r="L131" i="16"/>
  <c r="N132" i="16" s="1"/>
  <c r="O132" i="16" s="1"/>
  <c r="AH132" i="16" s="1"/>
  <c r="L135" i="16"/>
  <c r="AI124" i="16"/>
  <c r="AJ124" i="16" s="1"/>
  <c r="N128" i="16"/>
  <c r="O128" i="16" s="1"/>
  <c r="AH128" i="16" s="1"/>
  <c r="M128" i="16"/>
  <c r="AI121" i="16"/>
  <c r="AJ121" i="16" s="1"/>
  <c r="L129" i="16"/>
  <c r="L133" i="16"/>
  <c r="N134" i="16" s="1"/>
  <c r="O134" i="16" s="1"/>
  <c r="AH134" i="16" s="1"/>
  <c r="K21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F5" i="14"/>
  <c r="D5" i="14"/>
  <c r="N130" i="17" l="1"/>
  <c r="O130" i="17" s="1"/>
  <c r="AH130" i="17" s="1"/>
  <c r="AI122" i="17"/>
  <c r="AJ122" i="17" s="1"/>
  <c r="AI130" i="17"/>
  <c r="AJ130" i="17" s="1"/>
  <c r="AI66" i="17"/>
  <c r="AJ66" i="17" s="1"/>
  <c r="AI127" i="17"/>
  <c r="AJ127" i="17" s="1"/>
  <c r="AI59" i="17"/>
  <c r="AJ59" i="17" s="1"/>
  <c r="AI51" i="17"/>
  <c r="AJ51" i="17" s="1"/>
  <c r="AI44" i="17"/>
  <c r="AJ44" i="17" s="1"/>
  <c r="N128" i="17"/>
  <c r="O128" i="17" s="1"/>
  <c r="AH128" i="17" s="1"/>
  <c r="M128" i="17"/>
  <c r="N131" i="17"/>
  <c r="O131" i="17" s="1"/>
  <c r="AH131" i="17" s="1"/>
  <c r="M131" i="17"/>
  <c r="N64" i="17"/>
  <c r="O64" i="17" s="1"/>
  <c r="AH64" i="17" s="1"/>
  <c r="M64" i="17"/>
  <c r="N60" i="17"/>
  <c r="O60" i="17" s="1"/>
  <c r="AH60" i="17" s="1"/>
  <c r="M60" i="17"/>
  <c r="AI53" i="17"/>
  <c r="AJ53" i="17" s="1"/>
  <c r="N69" i="17"/>
  <c r="O69" i="17" s="1"/>
  <c r="AH69" i="17" s="1"/>
  <c r="M69" i="17"/>
  <c r="L80" i="17"/>
  <c r="P80" i="17" s="1"/>
  <c r="Q80" i="17" s="1"/>
  <c r="M71" i="17"/>
  <c r="L78" i="17"/>
  <c r="L77" i="17"/>
  <c r="L76" i="17"/>
  <c r="P76" i="17" s="1"/>
  <c r="Q76" i="17" s="1"/>
  <c r="L75" i="17"/>
  <c r="L74" i="17"/>
  <c r="L73" i="17"/>
  <c r="L72" i="17"/>
  <c r="P72" i="17" s="1"/>
  <c r="Q72" i="17" s="1"/>
  <c r="N71" i="17"/>
  <c r="O71" i="17" s="1"/>
  <c r="AH71" i="17" s="1"/>
  <c r="L79" i="17"/>
  <c r="N30" i="17"/>
  <c r="O30" i="17" s="1"/>
  <c r="AH30" i="17" s="1"/>
  <c r="M30" i="17"/>
  <c r="AI45" i="17"/>
  <c r="AJ45" i="17" s="1"/>
  <c r="AI35" i="17"/>
  <c r="AJ35" i="17" s="1"/>
  <c r="AI37" i="17"/>
  <c r="AJ37" i="17" s="1"/>
  <c r="AI24" i="17"/>
  <c r="AJ24" i="17" s="1"/>
  <c r="AI39" i="17"/>
  <c r="AJ39" i="17" s="1"/>
  <c r="AI40" i="17"/>
  <c r="AJ40" i="17" s="1"/>
  <c r="AI134" i="17"/>
  <c r="AJ134" i="17" s="1"/>
  <c r="AI48" i="17"/>
  <c r="AJ48" i="17" s="1"/>
  <c r="M68" i="17"/>
  <c r="N68" i="17"/>
  <c r="O68" i="17" s="1"/>
  <c r="AH68" i="17" s="1"/>
  <c r="N31" i="17"/>
  <c r="O31" i="17" s="1"/>
  <c r="AH31" i="17" s="1"/>
  <c r="M31" i="17"/>
  <c r="AI26" i="17"/>
  <c r="AJ26" i="17" s="1"/>
  <c r="N133" i="17"/>
  <c r="O133" i="17" s="1"/>
  <c r="AH133" i="17" s="1"/>
  <c r="M133" i="17"/>
  <c r="N63" i="17"/>
  <c r="O63" i="17" s="1"/>
  <c r="AH63" i="17" s="1"/>
  <c r="M63" i="17"/>
  <c r="AI54" i="17"/>
  <c r="AJ54" i="17"/>
  <c r="N70" i="17"/>
  <c r="O70" i="17" s="1"/>
  <c r="AH70" i="17" s="1"/>
  <c r="M70" i="17"/>
  <c r="AI52" i="17"/>
  <c r="AJ52" i="17" s="1"/>
  <c r="N29" i="17"/>
  <c r="O29" i="17" s="1"/>
  <c r="AH29" i="17" s="1"/>
  <c r="M29" i="17"/>
  <c r="AI55" i="17"/>
  <c r="AJ55" i="17" s="1"/>
  <c r="AI49" i="17"/>
  <c r="AJ49" i="17" s="1"/>
  <c r="AI36" i="17"/>
  <c r="AJ36" i="17" s="1"/>
  <c r="AI41" i="17"/>
  <c r="AJ41" i="17" s="1"/>
  <c r="N132" i="17"/>
  <c r="O132" i="17" s="1"/>
  <c r="AH132" i="17" s="1"/>
  <c r="M132" i="17"/>
  <c r="N135" i="17"/>
  <c r="O135" i="17" s="1"/>
  <c r="AH135" i="17" s="1"/>
  <c r="M135" i="17"/>
  <c r="N65" i="17"/>
  <c r="O65" i="17" s="1"/>
  <c r="AH65" i="17" s="1"/>
  <c r="M65" i="17"/>
  <c r="N61" i="17"/>
  <c r="O61" i="17" s="1"/>
  <c r="AH61" i="17" s="1"/>
  <c r="M61" i="17"/>
  <c r="AI56" i="17"/>
  <c r="AJ56" i="17" s="1"/>
  <c r="N27" i="17"/>
  <c r="O27" i="17" s="1"/>
  <c r="AH27" i="17" s="1"/>
  <c r="M27" i="17"/>
  <c r="AI25" i="17"/>
  <c r="AJ25" i="17" s="1"/>
  <c r="N129" i="17"/>
  <c r="O129" i="17" s="1"/>
  <c r="AH129" i="17" s="1"/>
  <c r="M129" i="17"/>
  <c r="N136" i="17"/>
  <c r="O136" i="17" s="1"/>
  <c r="AH136" i="17" s="1"/>
  <c r="P126" i="17"/>
  <c r="Q126" i="17" s="1"/>
  <c r="P125" i="17"/>
  <c r="Q125" i="17" s="1"/>
  <c r="P124" i="17"/>
  <c r="Q124" i="17" s="1"/>
  <c r="P123" i="17"/>
  <c r="Q123" i="17" s="1"/>
  <c r="P122" i="17"/>
  <c r="Q122" i="17" s="1"/>
  <c r="P121" i="17"/>
  <c r="Q121" i="17" s="1"/>
  <c r="P120" i="17"/>
  <c r="Q120" i="17" s="1"/>
  <c r="M136" i="17"/>
  <c r="P136" i="17"/>
  <c r="Q136" i="17" s="1"/>
  <c r="P132" i="17"/>
  <c r="Q132" i="17" s="1"/>
  <c r="P128" i="17"/>
  <c r="Q128" i="17" s="1"/>
  <c r="P135" i="17"/>
  <c r="Q135" i="17" s="1"/>
  <c r="P131" i="17"/>
  <c r="Q131" i="17" s="1"/>
  <c r="P127" i="17"/>
  <c r="Q127" i="17" s="1"/>
  <c r="P134" i="17"/>
  <c r="Q134" i="17" s="1"/>
  <c r="P130" i="17"/>
  <c r="Q130" i="17" s="1"/>
  <c r="P133" i="17"/>
  <c r="Q133" i="17" s="1"/>
  <c r="P129" i="17"/>
  <c r="Q129" i="17" s="1"/>
  <c r="P77" i="17"/>
  <c r="Q77" i="17" s="1"/>
  <c r="P75" i="17"/>
  <c r="Q75" i="17" s="1"/>
  <c r="P74" i="17"/>
  <c r="Q74" i="17" s="1"/>
  <c r="P73" i="17"/>
  <c r="Q73" i="17" s="1"/>
  <c r="P71" i="17"/>
  <c r="Q71" i="17" s="1"/>
  <c r="P68" i="17"/>
  <c r="Q68" i="17" s="1"/>
  <c r="P67" i="17"/>
  <c r="Q67" i="17" s="1"/>
  <c r="P66" i="17"/>
  <c r="Q66" i="17" s="1"/>
  <c r="P70" i="17"/>
  <c r="Q70" i="17" s="1"/>
  <c r="P69" i="17"/>
  <c r="Q69" i="17" s="1"/>
  <c r="P65" i="17"/>
  <c r="Q65" i="17" s="1"/>
  <c r="P64" i="17"/>
  <c r="Q64" i="17" s="1"/>
  <c r="P63" i="17"/>
  <c r="Q63" i="17" s="1"/>
  <c r="P62" i="17"/>
  <c r="Q62" i="17" s="1"/>
  <c r="P61" i="17"/>
  <c r="Q61" i="17" s="1"/>
  <c r="P60" i="17"/>
  <c r="Q60" i="17" s="1"/>
  <c r="P59" i="17"/>
  <c r="Q59" i="17" s="1"/>
  <c r="P57" i="17"/>
  <c r="Q57" i="17" s="1"/>
  <c r="P53" i="17"/>
  <c r="Q53" i="17" s="1"/>
  <c r="P22" i="17"/>
  <c r="Q22" i="17" s="1"/>
  <c r="P21" i="17"/>
  <c r="Q21" i="17" s="1"/>
  <c r="P20" i="17"/>
  <c r="Q20" i="17" s="1"/>
  <c r="P16" i="17"/>
  <c r="Q16" i="17" s="1"/>
  <c r="P12" i="17"/>
  <c r="Q12" i="17" s="1"/>
  <c r="P56" i="17"/>
  <c r="Q56" i="17" s="1"/>
  <c r="P52" i="17"/>
  <c r="Q52" i="17" s="1"/>
  <c r="P49" i="17"/>
  <c r="Q49" i="17" s="1"/>
  <c r="P17" i="17"/>
  <c r="Q17" i="17" s="1"/>
  <c r="P13" i="17"/>
  <c r="Q13" i="17" s="1"/>
  <c r="P55" i="17"/>
  <c r="Q55" i="17" s="1"/>
  <c r="P51" i="17"/>
  <c r="Q51" i="17" s="1"/>
  <c r="P48" i="17"/>
  <c r="Q48" i="17" s="1"/>
  <c r="P32" i="17"/>
  <c r="Q32" i="17" s="1"/>
  <c r="P31" i="17"/>
  <c r="Q31" i="17" s="1"/>
  <c r="P30" i="17"/>
  <c r="Q30" i="17" s="1"/>
  <c r="P29" i="17"/>
  <c r="Q29" i="17" s="1"/>
  <c r="P28" i="17"/>
  <c r="Q28" i="17" s="1"/>
  <c r="P27" i="17"/>
  <c r="Q27" i="17" s="1"/>
  <c r="P26" i="17"/>
  <c r="Q26" i="17" s="1"/>
  <c r="P18" i="17"/>
  <c r="Q18" i="17" s="1"/>
  <c r="P44" i="17"/>
  <c r="Q44" i="17" s="1"/>
  <c r="P41" i="17"/>
  <c r="Q41" i="17" s="1"/>
  <c r="P37" i="17"/>
  <c r="Q37" i="17" s="1"/>
  <c r="P34" i="17"/>
  <c r="Q34" i="17" s="1"/>
  <c r="P24" i="17"/>
  <c r="Q24" i="17" s="1"/>
  <c r="P14" i="17"/>
  <c r="Q14" i="17" s="1"/>
  <c r="P8" i="17"/>
  <c r="Q8" i="17" s="1"/>
  <c r="P45" i="17"/>
  <c r="Q45" i="17" s="1"/>
  <c r="P35" i="17"/>
  <c r="Q35" i="17" s="1"/>
  <c r="P43" i="17"/>
  <c r="Q43" i="17" s="1"/>
  <c r="P40" i="17"/>
  <c r="Q40" i="17" s="1"/>
  <c r="P36" i="17"/>
  <c r="Q36" i="17" s="1"/>
  <c r="P33" i="17"/>
  <c r="Q33" i="17" s="1"/>
  <c r="P11" i="17"/>
  <c r="Q11" i="17" s="1"/>
  <c r="P9" i="17"/>
  <c r="Q9" i="17" s="1"/>
  <c r="P5" i="17"/>
  <c r="Q5" i="17" s="1"/>
  <c r="P4" i="17"/>
  <c r="Q4" i="17" s="1"/>
  <c r="P25" i="17"/>
  <c r="Q25" i="17" s="1"/>
  <c r="P15" i="17"/>
  <c r="Q15" i="17" s="1"/>
  <c r="P58" i="17"/>
  <c r="Q58" i="17" s="1"/>
  <c r="P54" i="17"/>
  <c r="Q54" i="17" s="1"/>
  <c r="P50" i="17"/>
  <c r="Q50" i="17" s="1"/>
  <c r="P47" i="17"/>
  <c r="Q47" i="17" s="1"/>
  <c r="P46" i="17"/>
  <c r="Q46" i="17" s="1"/>
  <c r="P42" i="17"/>
  <c r="Q42" i="17" s="1"/>
  <c r="P39" i="17"/>
  <c r="Q39" i="17" s="1"/>
  <c r="P19" i="17"/>
  <c r="Q19" i="17" s="1"/>
  <c r="P10" i="17"/>
  <c r="Q10" i="17" s="1"/>
  <c r="P6" i="17"/>
  <c r="Q6" i="17" s="1"/>
  <c r="P38" i="17"/>
  <c r="Q38" i="17" s="1"/>
  <c r="P7" i="17"/>
  <c r="Q7" i="17" s="1"/>
  <c r="N62" i="17"/>
  <c r="O62" i="17" s="1"/>
  <c r="AH62" i="17" s="1"/>
  <c r="M62" i="17"/>
  <c r="AI58" i="17"/>
  <c r="AJ58" i="17" s="1"/>
  <c r="AI57" i="17"/>
  <c r="AJ57" i="17" s="1"/>
  <c r="AI47" i="17"/>
  <c r="AJ47" i="17" s="1"/>
  <c r="M67" i="17"/>
  <c r="N67" i="17"/>
  <c r="O67" i="17" s="1"/>
  <c r="AH67" i="17" s="1"/>
  <c r="N32" i="17"/>
  <c r="O32" i="17" s="1"/>
  <c r="AH32" i="17" s="1"/>
  <c r="M32" i="17"/>
  <c r="N28" i="17"/>
  <c r="O28" i="17" s="1"/>
  <c r="AH28" i="17" s="1"/>
  <c r="M28" i="17"/>
  <c r="AI50" i="17"/>
  <c r="AJ50" i="17" s="1"/>
  <c r="AI38" i="17"/>
  <c r="AJ38" i="17" s="1"/>
  <c r="AI42" i="17"/>
  <c r="AJ42" i="17" s="1"/>
  <c r="AI34" i="17"/>
  <c r="AJ34" i="17" s="1"/>
  <c r="AI46" i="17"/>
  <c r="AJ46" i="17" s="1"/>
  <c r="D50" i="17"/>
  <c r="AI43" i="17"/>
  <c r="AJ43" i="17" s="1"/>
  <c r="N33" i="17"/>
  <c r="O33" i="17" s="1"/>
  <c r="AH33" i="17" s="1"/>
  <c r="AJ5" i="17"/>
  <c r="AI125" i="16"/>
  <c r="AJ125" i="16" s="1"/>
  <c r="AI134" i="16"/>
  <c r="AJ134" i="16" s="1"/>
  <c r="AI132" i="16"/>
  <c r="AJ132" i="16" s="1"/>
  <c r="AI128" i="16"/>
  <c r="AJ128" i="16" s="1"/>
  <c r="AI51" i="16"/>
  <c r="AJ51" i="16" s="1"/>
  <c r="AI52" i="16"/>
  <c r="AJ52" i="16" s="1"/>
  <c r="N69" i="16"/>
  <c r="O69" i="16" s="1"/>
  <c r="AH69" i="16" s="1"/>
  <c r="M69" i="16"/>
  <c r="L80" i="16"/>
  <c r="M71" i="16"/>
  <c r="L78" i="16"/>
  <c r="L77" i="16"/>
  <c r="P77" i="16" s="1"/>
  <c r="Q77" i="16" s="1"/>
  <c r="L76" i="16"/>
  <c r="L75" i="16"/>
  <c r="L74" i="16"/>
  <c r="L73" i="16"/>
  <c r="L72" i="16"/>
  <c r="L79" i="16"/>
  <c r="N71" i="16"/>
  <c r="O71" i="16" s="1"/>
  <c r="AH71" i="16" s="1"/>
  <c r="N63" i="16"/>
  <c r="O63" i="16" s="1"/>
  <c r="AH63" i="16" s="1"/>
  <c r="M63" i="16"/>
  <c r="AI54" i="16"/>
  <c r="AJ54" i="16" s="1"/>
  <c r="AI53" i="16"/>
  <c r="AJ53" i="16" s="1"/>
  <c r="N28" i="16"/>
  <c r="O28" i="16" s="1"/>
  <c r="AH28" i="16" s="1"/>
  <c r="M28" i="16"/>
  <c r="AI45" i="16"/>
  <c r="AJ45" i="16" s="1"/>
  <c r="AI35" i="16"/>
  <c r="AJ35" i="16" s="1"/>
  <c r="N70" i="16"/>
  <c r="O70" i="16" s="1"/>
  <c r="AH70" i="16" s="1"/>
  <c r="M70" i="16"/>
  <c r="AI44" i="16"/>
  <c r="AJ44" i="16" s="1"/>
  <c r="AI56" i="16"/>
  <c r="AJ56" i="16" s="1"/>
  <c r="AI43" i="16"/>
  <c r="AJ43" i="16" s="1"/>
  <c r="D50" i="16"/>
  <c r="N129" i="16"/>
  <c r="O129" i="16" s="1"/>
  <c r="AH129" i="16" s="1"/>
  <c r="M129" i="16"/>
  <c r="N64" i="16"/>
  <c r="O64" i="16" s="1"/>
  <c r="AH64" i="16" s="1"/>
  <c r="M64" i="16"/>
  <c r="N29" i="16"/>
  <c r="O29" i="16" s="1"/>
  <c r="AH29" i="16" s="1"/>
  <c r="M29" i="16"/>
  <c r="AI32" i="16"/>
  <c r="AJ32" i="16" s="1"/>
  <c r="AI42" i="16"/>
  <c r="AJ42" i="16" s="1"/>
  <c r="N62" i="16"/>
  <c r="O62" i="16" s="1"/>
  <c r="AH62" i="16" s="1"/>
  <c r="M62" i="16"/>
  <c r="AI55" i="16"/>
  <c r="AJ55" i="16" s="1"/>
  <c r="AI58" i="16"/>
  <c r="AJ58" i="16" s="1"/>
  <c r="N31" i="16"/>
  <c r="O31" i="16" s="1"/>
  <c r="AH31" i="16" s="1"/>
  <c r="M31" i="16"/>
  <c r="N27" i="16"/>
  <c r="O27" i="16" s="1"/>
  <c r="AH27" i="16" s="1"/>
  <c r="M27" i="16"/>
  <c r="AI39" i="16"/>
  <c r="AJ39" i="16" s="1"/>
  <c r="AI40" i="16"/>
  <c r="AJ40" i="16" s="1"/>
  <c r="AI49" i="16"/>
  <c r="AJ49" i="16" s="1"/>
  <c r="AI36" i="16"/>
  <c r="AJ36" i="16" s="1"/>
  <c r="M67" i="16"/>
  <c r="N67" i="16"/>
  <c r="O67" i="16" s="1"/>
  <c r="AH67" i="16" s="1"/>
  <c r="AI37" i="16"/>
  <c r="AJ37" i="16" s="1"/>
  <c r="AI25" i="16"/>
  <c r="AJ25" i="16" s="1"/>
  <c r="N131" i="16"/>
  <c r="O131" i="16" s="1"/>
  <c r="AH131" i="16" s="1"/>
  <c r="M131" i="16"/>
  <c r="N60" i="16"/>
  <c r="O60" i="16" s="1"/>
  <c r="AH60" i="16" s="1"/>
  <c r="M60" i="16"/>
  <c r="AI46" i="16"/>
  <c r="AJ46" i="16" s="1"/>
  <c r="AI24" i="16"/>
  <c r="AI34" i="16"/>
  <c r="AJ34" i="16" s="1"/>
  <c r="N136" i="16"/>
  <c r="O136" i="16" s="1"/>
  <c r="AH136" i="16" s="1"/>
  <c r="P126" i="16"/>
  <c r="Q126" i="16" s="1"/>
  <c r="P125" i="16"/>
  <c r="Q125" i="16" s="1"/>
  <c r="P124" i="16"/>
  <c r="Q124" i="16" s="1"/>
  <c r="P123" i="16"/>
  <c r="Q123" i="16" s="1"/>
  <c r="P122" i="16"/>
  <c r="Q122" i="16" s="1"/>
  <c r="P121" i="16"/>
  <c r="Q121" i="16" s="1"/>
  <c r="P120" i="16"/>
  <c r="Q120" i="16" s="1"/>
  <c r="M136" i="16"/>
  <c r="P136" i="16"/>
  <c r="Q136" i="16" s="1"/>
  <c r="P132" i="16"/>
  <c r="Q132" i="16" s="1"/>
  <c r="P128" i="16"/>
  <c r="Q128" i="16" s="1"/>
  <c r="P135" i="16"/>
  <c r="Q135" i="16" s="1"/>
  <c r="P131" i="16"/>
  <c r="Q131" i="16" s="1"/>
  <c r="P127" i="16"/>
  <c r="Q127" i="16" s="1"/>
  <c r="P134" i="16"/>
  <c r="Q134" i="16" s="1"/>
  <c r="P130" i="16"/>
  <c r="Q130" i="16" s="1"/>
  <c r="P133" i="16"/>
  <c r="Q133" i="16" s="1"/>
  <c r="P129" i="16"/>
  <c r="Q129" i="16" s="1"/>
  <c r="P80" i="16"/>
  <c r="Q80" i="16" s="1"/>
  <c r="P76" i="16"/>
  <c r="Q76" i="16" s="1"/>
  <c r="P75" i="16"/>
  <c r="Q75" i="16" s="1"/>
  <c r="P73" i="16"/>
  <c r="Q73" i="16" s="1"/>
  <c r="P72" i="16"/>
  <c r="Q72" i="16" s="1"/>
  <c r="P71" i="16"/>
  <c r="Q71" i="16" s="1"/>
  <c r="P68" i="16"/>
  <c r="Q68" i="16" s="1"/>
  <c r="P67" i="16"/>
  <c r="Q67" i="16" s="1"/>
  <c r="P66" i="16"/>
  <c r="Q66" i="16" s="1"/>
  <c r="P70" i="16"/>
  <c r="Q70" i="16" s="1"/>
  <c r="P69" i="16"/>
  <c r="Q69" i="16" s="1"/>
  <c r="P65" i="16"/>
  <c r="Q65" i="16" s="1"/>
  <c r="P64" i="16"/>
  <c r="Q64" i="16" s="1"/>
  <c r="P63" i="16"/>
  <c r="Q63" i="16" s="1"/>
  <c r="P62" i="16"/>
  <c r="Q62" i="16" s="1"/>
  <c r="P61" i="16"/>
  <c r="Q61" i="16" s="1"/>
  <c r="P60" i="16"/>
  <c r="Q60" i="16" s="1"/>
  <c r="P59" i="16"/>
  <c r="Q59" i="16" s="1"/>
  <c r="P58" i="16"/>
  <c r="Q58" i="16" s="1"/>
  <c r="P54" i="16"/>
  <c r="Q54" i="16" s="1"/>
  <c r="P53" i="16"/>
  <c r="Q53" i="16" s="1"/>
  <c r="P22" i="16"/>
  <c r="Q22" i="16" s="1"/>
  <c r="P21" i="16"/>
  <c r="Q21" i="16" s="1"/>
  <c r="P20" i="16"/>
  <c r="Q20" i="16" s="1"/>
  <c r="P57" i="16"/>
  <c r="Q57" i="16" s="1"/>
  <c r="P52" i="16"/>
  <c r="Q52" i="16" s="1"/>
  <c r="P56" i="16"/>
  <c r="Q56" i="16" s="1"/>
  <c r="P51" i="16"/>
  <c r="Q51" i="16" s="1"/>
  <c r="P32" i="16"/>
  <c r="Q32" i="16" s="1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18" i="16"/>
  <c r="Q18" i="16" s="1"/>
  <c r="P49" i="16"/>
  <c r="Q49" i="16" s="1"/>
  <c r="P45" i="16"/>
  <c r="Q45" i="16" s="1"/>
  <c r="P38" i="16"/>
  <c r="Q38" i="16" s="1"/>
  <c r="P35" i="16"/>
  <c r="Q35" i="16" s="1"/>
  <c r="P14" i="16"/>
  <c r="Q14" i="16" s="1"/>
  <c r="P10" i="16"/>
  <c r="Q10" i="16" s="1"/>
  <c r="P6" i="16"/>
  <c r="Q6" i="16" s="1"/>
  <c r="P9" i="16"/>
  <c r="Q9" i="16" s="1"/>
  <c r="P55" i="16"/>
  <c r="Q55" i="16" s="1"/>
  <c r="P48" i="16"/>
  <c r="Q48" i="16" s="1"/>
  <c r="P44" i="16"/>
  <c r="Q44" i="16" s="1"/>
  <c r="P41" i="16"/>
  <c r="Q41" i="16" s="1"/>
  <c r="P37" i="16"/>
  <c r="Q37" i="16" s="1"/>
  <c r="P34" i="16"/>
  <c r="Q34" i="16" s="1"/>
  <c r="P25" i="16"/>
  <c r="Q25" i="16" s="1"/>
  <c r="P15" i="16"/>
  <c r="Q15" i="16" s="1"/>
  <c r="P11" i="16"/>
  <c r="Q11" i="16" s="1"/>
  <c r="P7" i="16"/>
  <c r="Q7" i="16" s="1"/>
  <c r="P46" i="16"/>
  <c r="Q46" i="16" s="1"/>
  <c r="P39" i="16"/>
  <c r="Q39" i="16" s="1"/>
  <c r="P47" i="16"/>
  <c r="Q47" i="16" s="1"/>
  <c r="P43" i="16"/>
  <c r="Q43" i="16" s="1"/>
  <c r="P40" i="16"/>
  <c r="Q40" i="16" s="1"/>
  <c r="P36" i="16"/>
  <c r="Q36" i="16" s="1"/>
  <c r="P33" i="16"/>
  <c r="Q33" i="16" s="1"/>
  <c r="P24" i="16"/>
  <c r="Q24" i="16" s="1"/>
  <c r="P16" i="16"/>
  <c r="Q16" i="16" s="1"/>
  <c r="P12" i="16"/>
  <c r="Q12" i="16" s="1"/>
  <c r="P8" i="16"/>
  <c r="Q8" i="16" s="1"/>
  <c r="P50" i="16"/>
  <c r="Q50" i="16" s="1"/>
  <c r="P42" i="16"/>
  <c r="Q42" i="16" s="1"/>
  <c r="P19" i="16"/>
  <c r="Q19" i="16" s="1"/>
  <c r="P17" i="16"/>
  <c r="Q17" i="16" s="1"/>
  <c r="P13" i="16"/>
  <c r="Q13" i="16" s="1"/>
  <c r="P5" i="16"/>
  <c r="Q5" i="16" s="1"/>
  <c r="P4" i="16"/>
  <c r="Q4" i="16" s="1"/>
  <c r="N133" i="16"/>
  <c r="O133" i="16" s="1"/>
  <c r="AH133" i="16" s="1"/>
  <c r="M133" i="16"/>
  <c r="N135" i="16"/>
  <c r="O135" i="16" s="1"/>
  <c r="AH135" i="16" s="1"/>
  <c r="M135" i="16"/>
  <c r="AI127" i="16"/>
  <c r="AJ127" i="16" s="1"/>
  <c r="N130" i="16"/>
  <c r="O130" i="16" s="1"/>
  <c r="AH130" i="16" s="1"/>
  <c r="N65" i="16"/>
  <c r="O65" i="16" s="1"/>
  <c r="AH65" i="16" s="1"/>
  <c r="M65" i="16"/>
  <c r="N61" i="16"/>
  <c r="O61" i="16" s="1"/>
  <c r="AH61" i="16" s="1"/>
  <c r="M61" i="16"/>
  <c r="AI59" i="16"/>
  <c r="AJ59" i="16" s="1"/>
  <c r="AI57" i="16"/>
  <c r="AJ57" i="16" s="1"/>
  <c r="N30" i="16"/>
  <c r="O30" i="16" s="1"/>
  <c r="AH30" i="16" s="1"/>
  <c r="M30" i="16"/>
  <c r="AI50" i="16"/>
  <c r="AJ50" i="16" s="1"/>
  <c r="AI38" i="16"/>
  <c r="AJ38" i="16" s="1"/>
  <c r="N66" i="16"/>
  <c r="O66" i="16" s="1"/>
  <c r="AH66" i="16" s="1"/>
  <c r="M68" i="16"/>
  <c r="N68" i="16"/>
  <c r="O68" i="16" s="1"/>
  <c r="AH68" i="16" s="1"/>
  <c r="AI48" i="16"/>
  <c r="AJ48" i="16" s="1"/>
  <c r="AI41" i="16"/>
  <c r="AJ41" i="16" s="1"/>
  <c r="AI26" i="16"/>
  <c r="AJ26" i="16" s="1"/>
  <c r="AI47" i="16"/>
  <c r="AJ47" i="16" s="1"/>
  <c r="AI33" i="16"/>
  <c r="AJ33" i="16" s="1"/>
  <c r="AJ5" i="16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5" i="13"/>
  <c r="AO32" i="1"/>
  <c r="AP32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AE32" i="12"/>
  <c r="AG32" i="12" s="1"/>
  <c r="AF32" i="12"/>
  <c r="AH32" i="12"/>
  <c r="AI32" i="12" s="1"/>
  <c r="Y32" i="12"/>
  <c r="N32" i="12"/>
  <c r="O32" i="12" s="1"/>
  <c r="L32" i="12"/>
  <c r="M32" i="12" s="1"/>
  <c r="D127" i="17" l="1"/>
  <c r="D26" i="17"/>
  <c r="D42" i="17"/>
  <c r="AI136" i="17"/>
  <c r="AJ136" i="17" s="1"/>
  <c r="AI70" i="17"/>
  <c r="AJ70" i="17" s="1"/>
  <c r="D59" i="17"/>
  <c r="AI33" i="17"/>
  <c r="AJ33" i="17" s="1"/>
  <c r="AI65" i="17"/>
  <c r="AJ65" i="17" s="1"/>
  <c r="AI132" i="17"/>
  <c r="AJ132" i="17" s="1"/>
  <c r="M72" i="17"/>
  <c r="N72" i="17"/>
  <c r="O72" i="17" s="1"/>
  <c r="AH72" i="17" s="1"/>
  <c r="M76" i="17"/>
  <c r="N76" i="17"/>
  <c r="O76" i="17" s="1"/>
  <c r="AH76" i="17" s="1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N80" i="17"/>
  <c r="O80" i="17" s="1"/>
  <c r="AH80" i="17" s="1"/>
  <c r="M80" i="17"/>
  <c r="AI64" i="17"/>
  <c r="AJ64" i="17" s="1"/>
  <c r="AI128" i="17"/>
  <c r="AJ128" i="17" s="1"/>
  <c r="AI28" i="17"/>
  <c r="AJ28" i="17" s="1"/>
  <c r="AI29" i="17"/>
  <c r="AJ29" i="17" s="1"/>
  <c r="M75" i="17"/>
  <c r="N75" i="17"/>
  <c r="O75" i="17" s="1"/>
  <c r="AH75" i="17" s="1"/>
  <c r="AI32" i="17"/>
  <c r="AJ32" i="17" s="1"/>
  <c r="AI133" i="17"/>
  <c r="AJ133" i="17" s="1"/>
  <c r="AI31" i="17"/>
  <c r="AJ31" i="17" s="1"/>
  <c r="AI30" i="17"/>
  <c r="AJ30" i="17" s="1"/>
  <c r="M73" i="17"/>
  <c r="N73" i="17"/>
  <c r="O73" i="17" s="1"/>
  <c r="AH73" i="17" s="1"/>
  <c r="M77" i="17"/>
  <c r="N77" i="17"/>
  <c r="O77" i="17" s="1"/>
  <c r="AH77" i="17" s="1"/>
  <c r="D21" i="17"/>
  <c r="AB5" i="17"/>
  <c r="AE5" i="17"/>
  <c r="AI62" i="17"/>
  <c r="AJ62" i="17" s="1"/>
  <c r="AI63" i="17"/>
  <c r="AJ63" i="17" s="1"/>
  <c r="AI71" i="17"/>
  <c r="AJ71" i="17" s="1"/>
  <c r="AI67" i="17"/>
  <c r="AJ67" i="17" s="1"/>
  <c r="AI129" i="17"/>
  <c r="AJ129" i="17" s="1"/>
  <c r="AI27" i="17"/>
  <c r="AI61" i="17"/>
  <c r="AJ61" i="17" s="1"/>
  <c r="AI135" i="17"/>
  <c r="AJ135" i="17" s="1"/>
  <c r="AI68" i="17"/>
  <c r="AJ68" i="17" s="1"/>
  <c r="N79" i="17"/>
  <c r="O79" i="17" s="1"/>
  <c r="AH79" i="17" s="1"/>
  <c r="M79" i="17"/>
  <c r="M74" i="17"/>
  <c r="N74" i="17"/>
  <c r="O74" i="17" s="1"/>
  <c r="AH74" i="17" s="1"/>
  <c r="M78" i="17"/>
  <c r="N78" i="17"/>
  <c r="O78" i="17" s="1"/>
  <c r="AH78" i="17" s="1"/>
  <c r="AI69" i="17"/>
  <c r="AJ69" i="17" s="1"/>
  <c r="AI60" i="17"/>
  <c r="AJ60" i="17" s="1"/>
  <c r="AI131" i="17"/>
  <c r="AJ131" i="17" s="1"/>
  <c r="D127" i="16"/>
  <c r="D59" i="16"/>
  <c r="AI68" i="16"/>
  <c r="AJ68" i="16" s="1"/>
  <c r="AI65" i="16"/>
  <c r="AJ65" i="16" s="1"/>
  <c r="AI71" i="16"/>
  <c r="AJ71" i="16" s="1"/>
  <c r="M74" i="16"/>
  <c r="N74" i="16"/>
  <c r="O74" i="16" s="1"/>
  <c r="AH74" i="16" s="1"/>
  <c r="M78" i="16"/>
  <c r="N78" i="16"/>
  <c r="O78" i="16" s="1"/>
  <c r="AH78" i="16" s="1"/>
  <c r="D21" i="16"/>
  <c r="AE5" i="16"/>
  <c r="AB5" i="16"/>
  <c r="AI130" i="16"/>
  <c r="AJ130" i="16" s="1"/>
  <c r="AI135" i="16"/>
  <c r="AJ135" i="16"/>
  <c r="P74" i="16"/>
  <c r="Q74" i="16" s="1"/>
  <c r="AI131" i="16"/>
  <c r="AJ131" i="16" s="1"/>
  <c r="D42" i="16"/>
  <c r="AI31" i="16"/>
  <c r="AJ31" i="16" s="1"/>
  <c r="AI29" i="16"/>
  <c r="AJ29" i="16" s="1"/>
  <c r="AI129" i="16"/>
  <c r="AJ129" i="16" s="1"/>
  <c r="N79" i="16"/>
  <c r="O79" i="16" s="1"/>
  <c r="AH79" i="16" s="1"/>
  <c r="M79" i="16"/>
  <c r="M75" i="16"/>
  <c r="N75" i="16"/>
  <c r="O75" i="16" s="1"/>
  <c r="AH75" i="16" s="1"/>
  <c r="AI69" i="16"/>
  <c r="AJ69" i="16" s="1"/>
  <c r="AI66" i="16"/>
  <c r="AJ66" i="16" s="1"/>
  <c r="AI61" i="16"/>
  <c r="AJ61" i="16" s="1"/>
  <c r="AJ24" i="16"/>
  <c r="D26" i="16" s="1"/>
  <c r="AI70" i="16"/>
  <c r="AJ70" i="16" s="1"/>
  <c r="AI63" i="16"/>
  <c r="AJ63" i="16" s="1"/>
  <c r="M72" i="16"/>
  <c r="N72" i="16"/>
  <c r="O72" i="16" s="1"/>
  <c r="AH72" i="16" s="1"/>
  <c r="M76" i="16"/>
  <c r="N76" i="16"/>
  <c r="O76" i="16" s="1"/>
  <c r="AH76" i="16" s="1"/>
  <c r="L93" i="16"/>
  <c r="M80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N80" i="16"/>
  <c r="O80" i="16" s="1"/>
  <c r="AH80" i="16" s="1"/>
  <c r="AI30" i="16"/>
  <c r="AJ30" i="16" s="1"/>
  <c r="AI28" i="16"/>
  <c r="AJ28" i="16" s="1"/>
  <c r="AI133" i="16"/>
  <c r="AJ133" i="16" s="1"/>
  <c r="AI136" i="16"/>
  <c r="AJ136" i="16" s="1"/>
  <c r="AI60" i="16"/>
  <c r="AJ60" i="16" s="1"/>
  <c r="AI67" i="16"/>
  <c r="AJ67" i="16" s="1"/>
  <c r="AI27" i="16"/>
  <c r="AJ27" i="16" s="1"/>
  <c r="AI62" i="16"/>
  <c r="AJ62" i="16" s="1"/>
  <c r="AI64" i="16"/>
  <c r="AJ64" i="16" s="1"/>
  <c r="M73" i="16"/>
  <c r="N73" i="16"/>
  <c r="O73" i="16" s="1"/>
  <c r="AH73" i="16" s="1"/>
  <c r="M77" i="16"/>
  <c r="N77" i="16"/>
  <c r="O77" i="16" s="1"/>
  <c r="AH77" i="16" s="1"/>
  <c r="AJ32" i="12"/>
  <c r="AB32" i="12" s="1"/>
  <c r="P32" i="12"/>
  <c r="Q32" i="12" s="1"/>
  <c r="R21" i="13"/>
  <c r="N21" i="13"/>
  <c r="J21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AN137" i="12"/>
  <c r="AP136" i="12"/>
  <c r="AO136" i="12"/>
  <c r="Y136" i="12"/>
  <c r="U136" i="12"/>
  <c r="AP135" i="12"/>
  <c r="AO135" i="12"/>
  <c r="Y135" i="12"/>
  <c r="U135" i="12"/>
  <c r="AP134" i="12"/>
  <c r="AO134" i="12"/>
  <c r="Y134" i="12"/>
  <c r="U134" i="12"/>
  <c r="AP133" i="12"/>
  <c r="AO133" i="12"/>
  <c r="Y133" i="12"/>
  <c r="U133" i="12"/>
  <c r="AP132" i="12"/>
  <c r="AO132" i="12"/>
  <c r="Y132" i="12"/>
  <c r="U132" i="12"/>
  <c r="AP131" i="12"/>
  <c r="AO131" i="12"/>
  <c r="Y131" i="12"/>
  <c r="U131" i="12"/>
  <c r="AP130" i="12"/>
  <c r="AO130" i="12"/>
  <c r="Y130" i="12"/>
  <c r="U130" i="12"/>
  <c r="AP129" i="12"/>
  <c r="AO129" i="12"/>
  <c r="Y129" i="12"/>
  <c r="U129" i="12"/>
  <c r="AP128" i="12"/>
  <c r="AO128" i="12"/>
  <c r="Y128" i="12"/>
  <c r="U128" i="12"/>
  <c r="AP127" i="12"/>
  <c r="AO127" i="12"/>
  <c r="Y127" i="12"/>
  <c r="U127" i="12"/>
  <c r="L127" i="12"/>
  <c r="L130" i="12" s="1"/>
  <c r="AP126" i="12"/>
  <c r="AO126" i="12"/>
  <c r="Y126" i="12"/>
  <c r="U126" i="12"/>
  <c r="L126" i="12"/>
  <c r="AP125" i="12"/>
  <c r="AO125" i="12"/>
  <c r="Y125" i="12"/>
  <c r="U125" i="12"/>
  <c r="L125" i="12"/>
  <c r="AP124" i="12"/>
  <c r="AO124" i="12"/>
  <c r="Y124" i="12"/>
  <c r="U124" i="12"/>
  <c r="L124" i="12"/>
  <c r="N124" i="12" s="1"/>
  <c r="O124" i="12" s="1"/>
  <c r="AH124" i="12" s="1"/>
  <c r="AP123" i="12"/>
  <c r="AO123" i="12"/>
  <c r="Y123" i="12"/>
  <c r="U123" i="12"/>
  <c r="L123" i="12"/>
  <c r="AP122" i="12"/>
  <c r="AO122" i="12"/>
  <c r="Y122" i="12"/>
  <c r="U122" i="12"/>
  <c r="L122" i="12"/>
  <c r="AP121" i="12"/>
  <c r="AO121" i="12"/>
  <c r="Y121" i="12"/>
  <c r="U121" i="12"/>
  <c r="L121" i="12"/>
  <c r="N121" i="12" s="1"/>
  <c r="O121" i="12" s="1"/>
  <c r="AH121" i="12" s="1"/>
  <c r="AP120" i="12"/>
  <c r="AO120" i="12"/>
  <c r="Y120" i="12"/>
  <c r="U120" i="12"/>
  <c r="M120" i="12"/>
  <c r="AP119" i="12"/>
  <c r="AO119" i="12"/>
  <c r="Y119" i="12"/>
  <c r="U119" i="12"/>
  <c r="AP118" i="12"/>
  <c r="AO118" i="12"/>
  <c r="Y118" i="12"/>
  <c r="U118" i="12"/>
  <c r="AP117" i="12"/>
  <c r="AO117" i="12"/>
  <c r="Y117" i="12"/>
  <c r="U117" i="12"/>
  <c r="AP116" i="12"/>
  <c r="AO116" i="12"/>
  <c r="Y116" i="12"/>
  <c r="U116" i="12"/>
  <c r="AP115" i="12"/>
  <c r="AO115" i="12"/>
  <c r="Y115" i="12"/>
  <c r="U115" i="12"/>
  <c r="AP114" i="12"/>
  <c r="AO114" i="12"/>
  <c r="Y114" i="12"/>
  <c r="U114" i="12"/>
  <c r="AP113" i="12"/>
  <c r="AO113" i="12"/>
  <c r="Y113" i="12"/>
  <c r="U113" i="12"/>
  <c r="AP112" i="12"/>
  <c r="AO112" i="12"/>
  <c r="Y112" i="12"/>
  <c r="U112" i="12"/>
  <c r="AP111" i="12"/>
  <c r="AO111" i="12"/>
  <c r="Y111" i="12"/>
  <c r="U111" i="12"/>
  <c r="AP110" i="12"/>
  <c r="AO110" i="12"/>
  <c r="Y110" i="12"/>
  <c r="U110" i="12"/>
  <c r="AP109" i="12"/>
  <c r="AO109" i="12"/>
  <c r="Y109" i="12"/>
  <c r="U109" i="12"/>
  <c r="AP108" i="12"/>
  <c r="AO108" i="12"/>
  <c r="Y108" i="12"/>
  <c r="U108" i="12"/>
  <c r="AP107" i="12"/>
  <c r="AO107" i="12"/>
  <c r="Y107" i="12"/>
  <c r="U107" i="12"/>
  <c r="AP106" i="12"/>
  <c r="AO106" i="12"/>
  <c r="Y106" i="12"/>
  <c r="U106" i="12"/>
  <c r="AP105" i="12"/>
  <c r="AO105" i="12"/>
  <c r="Y105" i="12"/>
  <c r="U105" i="12"/>
  <c r="AP104" i="12"/>
  <c r="AO104" i="12"/>
  <c r="Y104" i="12"/>
  <c r="U104" i="12"/>
  <c r="AP103" i="12"/>
  <c r="AO103" i="12"/>
  <c r="Y103" i="12"/>
  <c r="U103" i="12"/>
  <c r="AP102" i="12"/>
  <c r="AO102" i="12"/>
  <c r="Y102" i="12"/>
  <c r="U102" i="12"/>
  <c r="AP101" i="12"/>
  <c r="AO101" i="12"/>
  <c r="Y101" i="12"/>
  <c r="U101" i="12"/>
  <c r="AP100" i="12"/>
  <c r="AO100" i="12"/>
  <c r="Y100" i="12"/>
  <c r="U100" i="12"/>
  <c r="AP99" i="12"/>
  <c r="AO99" i="12"/>
  <c r="Y99" i="12"/>
  <c r="U99" i="12"/>
  <c r="AP98" i="12"/>
  <c r="AO98" i="12"/>
  <c r="Y98" i="12"/>
  <c r="U98" i="12"/>
  <c r="AP97" i="12"/>
  <c r="AO97" i="12"/>
  <c r="Y97" i="12"/>
  <c r="U97" i="12"/>
  <c r="AP96" i="12"/>
  <c r="AO96" i="12"/>
  <c r="Y96" i="12"/>
  <c r="U96" i="12"/>
  <c r="AP95" i="12"/>
  <c r="AO95" i="12"/>
  <c r="Y95" i="12"/>
  <c r="U95" i="12"/>
  <c r="AP94" i="12"/>
  <c r="AO94" i="12"/>
  <c r="Y94" i="12"/>
  <c r="U94" i="12"/>
  <c r="AP93" i="12"/>
  <c r="AO93" i="12"/>
  <c r="Y93" i="12"/>
  <c r="U93" i="12"/>
  <c r="AP92" i="12"/>
  <c r="AO92" i="12"/>
  <c r="Y92" i="12"/>
  <c r="U92" i="12"/>
  <c r="AP91" i="12"/>
  <c r="AO91" i="12"/>
  <c r="Y91" i="12"/>
  <c r="U91" i="12"/>
  <c r="AP90" i="12"/>
  <c r="AO90" i="12"/>
  <c r="Y90" i="12"/>
  <c r="U90" i="12"/>
  <c r="AP89" i="12"/>
  <c r="AO89" i="12"/>
  <c r="Y89" i="12"/>
  <c r="U89" i="12"/>
  <c r="AP88" i="12"/>
  <c r="AO88" i="12"/>
  <c r="Y88" i="12"/>
  <c r="U88" i="12"/>
  <c r="AP87" i="12"/>
  <c r="AO87" i="12"/>
  <c r="Y87" i="12"/>
  <c r="U87" i="12"/>
  <c r="AP86" i="12"/>
  <c r="AO86" i="12"/>
  <c r="Y86" i="12"/>
  <c r="U86" i="12"/>
  <c r="AP85" i="12"/>
  <c r="AO85" i="12"/>
  <c r="Y85" i="12"/>
  <c r="U85" i="12"/>
  <c r="AP84" i="12"/>
  <c r="AO84" i="12"/>
  <c r="Y84" i="12"/>
  <c r="U84" i="12"/>
  <c r="AP83" i="12"/>
  <c r="AO83" i="12"/>
  <c r="Y83" i="12"/>
  <c r="U83" i="12"/>
  <c r="AP82" i="12"/>
  <c r="AO82" i="12"/>
  <c r="Y82" i="12"/>
  <c r="U82" i="12"/>
  <c r="AP81" i="12"/>
  <c r="AO81" i="12"/>
  <c r="Y81" i="12"/>
  <c r="U81" i="12"/>
  <c r="AP80" i="12"/>
  <c r="AO80" i="12"/>
  <c r="Y80" i="12"/>
  <c r="U80" i="12"/>
  <c r="AP79" i="12"/>
  <c r="AO79" i="12"/>
  <c r="Y79" i="12"/>
  <c r="U79" i="12"/>
  <c r="AP78" i="12"/>
  <c r="AO78" i="12"/>
  <c r="Y78" i="12"/>
  <c r="U78" i="12"/>
  <c r="AP77" i="12"/>
  <c r="AO77" i="12"/>
  <c r="Y77" i="12"/>
  <c r="U77" i="12"/>
  <c r="AP76" i="12"/>
  <c r="AO76" i="12"/>
  <c r="Y76" i="12"/>
  <c r="U76" i="12"/>
  <c r="AP75" i="12"/>
  <c r="AO75" i="12"/>
  <c r="Y75" i="12"/>
  <c r="U75" i="12"/>
  <c r="AP74" i="12"/>
  <c r="AO74" i="12"/>
  <c r="Y74" i="12"/>
  <c r="U74" i="12"/>
  <c r="AP73" i="12"/>
  <c r="AO73" i="12"/>
  <c r="Y73" i="12"/>
  <c r="U73" i="12"/>
  <c r="AP72" i="12"/>
  <c r="AO72" i="12"/>
  <c r="Y72" i="12"/>
  <c r="U72" i="12"/>
  <c r="AP71" i="12"/>
  <c r="AO71" i="12"/>
  <c r="Y71" i="12"/>
  <c r="AP70" i="12"/>
  <c r="AO70" i="12"/>
  <c r="Y70" i="12"/>
  <c r="U70" i="12"/>
  <c r="AP69" i="12"/>
  <c r="AO69" i="12"/>
  <c r="Y69" i="12"/>
  <c r="U69" i="12"/>
  <c r="AP68" i="12"/>
  <c r="AO68" i="12"/>
  <c r="Y68" i="12"/>
  <c r="U68" i="12"/>
  <c r="AP67" i="12"/>
  <c r="AO67" i="12"/>
  <c r="Y67" i="12"/>
  <c r="U67" i="12"/>
  <c r="AP66" i="12"/>
  <c r="AO66" i="12"/>
  <c r="Y66" i="12"/>
  <c r="U66" i="12"/>
  <c r="AP65" i="12"/>
  <c r="AO65" i="12"/>
  <c r="Y65" i="12"/>
  <c r="U65" i="12"/>
  <c r="AP64" i="12"/>
  <c r="AO64" i="12"/>
  <c r="Y64" i="12"/>
  <c r="U64" i="12"/>
  <c r="AP63" i="12"/>
  <c r="AO63" i="12"/>
  <c r="Y63" i="12"/>
  <c r="U63" i="12"/>
  <c r="AP62" i="12"/>
  <c r="AO62" i="12"/>
  <c r="Y62" i="12"/>
  <c r="U62" i="12"/>
  <c r="AP61" i="12"/>
  <c r="AO61" i="12"/>
  <c r="Y61" i="12"/>
  <c r="U61" i="12"/>
  <c r="AP60" i="12"/>
  <c r="AO60" i="12"/>
  <c r="Y60" i="12"/>
  <c r="U60" i="12"/>
  <c r="AP59" i="12"/>
  <c r="AO59" i="12"/>
  <c r="Y59" i="12"/>
  <c r="U59" i="12"/>
  <c r="L59" i="12"/>
  <c r="L65" i="12" s="1"/>
  <c r="AP58" i="12"/>
  <c r="AO58" i="12"/>
  <c r="Y58" i="12"/>
  <c r="U58" i="12"/>
  <c r="L58" i="12"/>
  <c r="M58" i="12" s="1"/>
  <c r="AP57" i="12"/>
  <c r="AO57" i="12"/>
  <c r="Y57" i="12"/>
  <c r="U57" i="12"/>
  <c r="L57" i="12"/>
  <c r="AP56" i="12"/>
  <c r="AO56" i="12"/>
  <c r="Y56" i="12"/>
  <c r="U56" i="12"/>
  <c r="L56" i="12"/>
  <c r="M56" i="12" s="1"/>
  <c r="AP55" i="12"/>
  <c r="AO55" i="12"/>
  <c r="Y55" i="12"/>
  <c r="U55" i="12"/>
  <c r="L55" i="12"/>
  <c r="AP54" i="12"/>
  <c r="AO54" i="12"/>
  <c r="Y54" i="12"/>
  <c r="U54" i="12"/>
  <c r="L54" i="12"/>
  <c r="M54" i="12" s="1"/>
  <c r="AP53" i="12"/>
  <c r="AO53" i="12"/>
  <c r="Y53" i="12"/>
  <c r="U53" i="12"/>
  <c r="L53" i="12"/>
  <c r="M53" i="12" s="1"/>
  <c r="AP52" i="12"/>
  <c r="AO52" i="12"/>
  <c r="Y52" i="12"/>
  <c r="U52" i="12"/>
  <c r="L52" i="12"/>
  <c r="M52" i="12" s="1"/>
  <c r="AP51" i="12"/>
  <c r="AO51" i="12"/>
  <c r="Y51" i="12"/>
  <c r="U51" i="12"/>
  <c r="L51" i="12"/>
  <c r="N51" i="12" s="1"/>
  <c r="O51" i="12" s="1"/>
  <c r="AH51" i="12" s="1"/>
  <c r="AI51" i="12" s="1"/>
  <c r="AP50" i="12"/>
  <c r="AO50" i="12"/>
  <c r="Y50" i="12"/>
  <c r="U50" i="12"/>
  <c r="M50" i="12"/>
  <c r="AP49" i="12"/>
  <c r="AO49" i="12"/>
  <c r="Y49" i="12"/>
  <c r="U49" i="12"/>
  <c r="L49" i="12"/>
  <c r="M49" i="12" s="1"/>
  <c r="AP48" i="12"/>
  <c r="AO48" i="12"/>
  <c r="Y48" i="12"/>
  <c r="U48" i="12"/>
  <c r="L48" i="12"/>
  <c r="M48" i="12" s="1"/>
  <c r="AP47" i="12"/>
  <c r="AO47" i="12"/>
  <c r="Y47" i="12"/>
  <c r="U47" i="12"/>
  <c r="L47" i="12"/>
  <c r="AP46" i="12"/>
  <c r="AO46" i="12"/>
  <c r="Y46" i="12"/>
  <c r="U46" i="12"/>
  <c r="L46" i="12"/>
  <c r="AP45" i="12"/>
  <c r="AO45" i="12"/>
  <c r="Y45" i="12"/>
  <c r="U45" i="12"/>
  <c r="L45" i="12"/>
  <c r="M45" i="12" s="1"/>
  <c r="AP44" i="12"/>
  <c r="AO44" i="12"/>
  <c r="Y44" i="12"/>
  <c r="U44" i="12"/>
  <c r="L44" i="12"/>
  <c r="M44" i="12" s="1"/>
  <c r="AP43" i="12"/>
  <c r="AO43" i="12"/>
  <c r="Y43" i="12"/>
  <c r="U43" i="12"/>
  <c r="L43" i="12"/>
  <c r="N43" i="12" s="1"/>
  <c r="O43" i="12" s="1"/>
  <c r="AH43" i="12" s="1"/>
  <c r="AP42" i="12"/>
  <c r="AO42" i="12"/>
  <c r="Y42" i="12"/>
  <c r="U42" i="12"/>
  <c r="M42" i="12"/>
  <c r="AP41" i="12"/>
  <c r="AO41" i="12"/>
  <c r="Y41" i="12"/>
  <c r="U41" i="12"/>
  <c r="L41" i="12"/>
  <c r="M41" i="12" s="1"/>
  <c r="AP40" i="12"/>
  <c r="AO40" i="12"/>
  <c r="Y40" i="12"/>
  <c r="U40" i="12"/>
  <c r="L40" i="12"/>
  <c r="M40" i="12" s="1"/>
  <c r="AP39" i="12"/>
  <c r="AO39" i="12"/>
  <c r="Y39" i="12"/>
  <c r="U39" i="12"/>
  <c r="L39" i="12"/>
  <c r="AP38" i="12"/>
  <c r="AO38" i="12"/>
  <c r="Y38" i="12"/>
  <c r="U38" i="12"/>
  <c r="L38" i="12"/>
  <c r="AP37" i="12"/>
  <c r="AO37" i="12"/>
  <c r="Y37" i="12"/>
  <c r="U37" i="12"/>
  <c r="L37" i="12"/>
  <c r="N37" i="12" s="1"/>
  <c r="O37" i="12" s="1"/>
  <c r="AH37" i="12" s="1"/>
  <c r="AI37" i="12" s="1"/>
  <c r="AP36" i="12"/>
  <c r="AO36" i="12"/>
  <c r="Y36" i="12"/>
  <c r="U36" i="12"/>
  <c r="M36" i="12"/>
  <c r="AP35" i="12"/>
  <c r="AO35" i="12"/>
  <c r="Y35" i="12"/>
  <c r="U35" i="12"/>
  <c r="AP34" i="12"/>
  <c r="AO34" i="12"/>
  <c r="Y34" i="12"/>
  <c r="U34" i="12"/>
  <c r="L34" i="12"/>
  <c r="AP33" i="12"/>
  <c r="AO33" i="12"/>
  <c r="Y33" i="12"/>
  <c r="U33" i="12"/>
  <c r="AP31" i="12"/>
  <c r="AO31" i="12"/>
  <c r="Y31" i="12"/>
  <c r="U31" i="12"/>
  <c r="AP30" i="12"/>
  <c r="AO30" i="12"/>
  <c r="Y30" i="12"/>
  <c r="U30" i="12"/>
  <c r="AP29" i="12"/>
  <c r="AO29" i="12"/>
  <c r="Y29" i="12"/>
  <c r="U29" i="12"/>
  <c r="AP28" i="12"/>
  <c r="AO28" i="12"/>
  <c r="Y28" i="12"/>
  <c r="U28" i="12"/>
  <c r="AP27" i="12"/>
  <c r="AO27" i="12"/>
  <c r="Y27" i="12"/>
  <c r="U27" i="12"/>
  <c r="AP26" i="12"/>
  <c r="AO26" i="12"/>
  <c r="Y26" i="12"/>
  <c r="U26" i="12"/>
  <c r="L26" i="12"/>
  <c r="L28" i="12" s="1"/>
  <c r="M28" i="12" s="1"/>
  <c r="AP25" i="12"/>
  <c r="AO25" i="12"/>
  <c r="Y25" i="12"/>
  <c r="U25" i="12"/>
  <c r="L25" i="12"/>
  <c r="M25" i="12" s="1"/>
  <c r="AP24" i="12"/>
  <c r="AO24" i="12"/>
  <c r="Y24" i="12"/>
  <c r="U24" i="12"/>
  <c r="L24" i="12"/>
  <c r="M24" i="12" s="1"/>
  <c r="AP23" i="12"/>
  <c r="AO23" i="12"/>
  <c r="Y23" i="12"/>
  <c r="L23" i="12"/>
  <c r="N24" i="12" s="1"/>
  <c r="O24" i="12" s="1"/>
  <c r="AH24" i="12" s="1"/>
  <c r="AP22" i="12"/>
  <c r="AO22" i="12"/>
  <c r="Y22" i="12"/>
  <c r="U22" i="12"/>
  <c r="L22" i="12"/>
  <c r="N22" i="12" s="1"/>
  <c r="O22" i="12" s="1"/>
  <c r="AH22" i="12" s="1"/>
  <c r="AP21" i="12"/>
  <c r="AO21" i="12"/>
  <c r="Y21" i="12"/>
  <c r="U21" i="12"/>
  <c r="N21" i="12"/>
  <c r="O21" i="12" s="1"/>
  <c r="AH21" i="12" s="1"/>
  <c r="M21" i="12"/>
  <c r="AP20" i="12"/>
  <c r="AO20" i="12"/>
  <c r="Y20" i="12"/>
  <c r="U20" i="12"/>
  <c r="N20" i="12"/>
  <c r="O20" i="12" s="1"/>
  <c r="AH20" i="12" s="1"/>
  <c r="M20" i="12"/>
  <c r="AP19" i="12"/>
  <c r="AO19" i="12"/>
  <c r="Y19" i="12"/>
  <c r="U19" i="12"/>
  <c r="N19" i="12"/>
  <c r="O19" i="12" s="1"/>
  <c r="AH19" i="12" s="1"/>
  <c r="M19" i="12"/>
  <c r="AP18" i="12"/>
  <c r="AO18" i="12"/>
  <c r="Y18" i="12"/>
  <c r="U18" i="12"/>
  <c r="N18" i="12"/>
  <c r="O18" i="12" s="1"/>
  <c r="AH18" i="12" s="1"/>
  <c r="M18" i="12"/>
  <c r="AP17" i="12"/>
  <c r="AO17" i="12"/>
  <c r="Y17" i="12"/>
  <c r="U17" i="12"/>
  <c r="N17" i="12"/>
  <c r="O17" i="12" s="1"/>
  <c r="AH17" i="12" s="1"/>
  <c r="M17" i="12"/>
  <c r="AP16" i="12"/>
  <c r="AO16" i="12"/>
  <c r="Y16" i="12"/>
  <c r="U16" i="12"/>
  <c r="N16" i="12"/>
  <c r="O16" i="12" s="1"/>
  <c r="AH16" i="12" s="1"/>
  <c r="M16" i="12"/>
  <c r="AP15" i="12"/>
  <c r="AO15" i="12"/>
  <c r="Y15" i="12"/>
  <c r="U15" i="12"/>
  <c r="N15" i="12"/>
  <c r="O15" i="12" s="1"/>
  <c r="AH15" i="12" s="1"/>
  <c r="M15" i="12"/>
  <c r="AP14" i="12"/>
  <c r="AO14" i="12"/>
  <c r="Y14" i="12"/>
  <c r="U14" i="12"/>
  <c r="N14" i="12"/>
  <c r="O14" i="12" s="1"/>
  <c r="AH14" i="12" s="1"/>
  <c r="M14" i="12"/>
  <c r="AP13" i="12"/>
  <c r="AO13" i="12"/>
  <c r="Y13" i="12"/>
  <c r="U13" i="12"/>
  <c r="N13" i="12"/>
  <c r="O13" i="12" s="1"/>
  <c r="AH13" i="12" s="1"/>
  <c r="M13" i="12"/>
  <c r="AP12" i="12"/>
  <c r="AO12" i="12"/>
  <c r="Y12" i="12"/>
  <c r="U12" i="12"/>
  <c r="N12" i="12"/>
  <c r="O12" i="12" s="1"/>
  <c r="AH12" i="12" s="1"/>
  <c r="M12" i="12"/>
  <c r="AP11" i="12"/>
  <c r="AO11" i="12"/>
  <c r="Y11" i="12"/>
  <c r="U11" i="12"/>
  <c r="N11" i="12"/>
  <c r="O11" i="12" s="1"/>
  <c r="AH11" i="12" s="1"/>
  <c r="AI11" i="12" s="1"/>
  <c r="M11" i="12"/>
  <c r="AP10" i="12"/>
  <c r="AO10" i="12"/>
  <c r="Y10" i="12"/>
  <c r="U10" i="12"/>
  <c r="N10" i="12"/>
  <c r="O10" i="12" s="1"/>
  <c r="AH10" i="12" s="1"/>
  <c r="M10" i="12"/>
  <c r="AP9" i="12"/>
  <c r="AO9" i="12"/>
  <c r="Y9" i="12"/>
  <c r="U9" i="12"/>
  <c r="N9" i="12"/>
  <c r="O9" i="12" s="1"/>
  <c r="AH9" i="12" s="1"/>
  <c r="M9" i="12"/>
  <c r="AP8" i="12"/>
  <c r="AO8" i="12"/>
  <c r="Y8" i="12"/>
  <c r="U8" i="12"/>
  <c r="N8" i="12"/>
  <c r="O8" i="12" s="1"/>
  <c r="AH8" i="12" s="1"/>
  <c r="AI8" i="12" s="1"/>
  <c r="M8" i="12"/>
  <c r="AP7" i="12"/>
  <c r="AO7" i="12"/>
  <c r="Y7" i="12"/>
  <c r="U7" i="12"/>
  <c r="N7" i="12"/>
  <c r="O7" i="12" s="1"/>
  <c r="AH7" i="12" s="1"/>
  <c r="M7" i="12"/>
  <c r="AP6" i="12"/>
  <c r="AO6" i="12"/>
  <c r="Y6" i="12"/>
  <c r="U6" i="12"/>
  <c r="N6" i="12"/>
  <c r="O6" i="12" s="1"/>
  <c r="AH6" i="12" s="1"/>
  <c r="M6" i="12"/>
  <c r="AP5" i="12"/>
  <c r="AO5" i="12"/>
  <c r="Y5" i="12"/>
  <c r="U5" i="12"/>
  <c r="N5" i="12"/>
  <c r="O5" i="12" s="1"/>
  <c r="AH5" i="12" s="1"/>
  <c r="M5" i="12"/>
  <c r="AE4" i="12"/>
  <c r="AF4" i="12" s="1"/>
  <c r="G4" i="12" s="1"/>
  <c r="AB4" i="12"/>
  <c r="AC4" i="12" s="1"/>
  <c r="Y4" i="12"/>
  <c r="AA4" i="12" s="1"/>
  <c r="AN136" i="11"/>
  <c r="AP135" i="11"/>
  <c r="AO135" i="11"/>
  <c r="Y135" i="11"/>
  <c r="U135" i="11"/>
  <c r="AP134" i="11"/>
  <c r="AO134" i="11"/>
  <c r="Y134" i="11"/>
  <c r="U134" i="11"/>
  <c r="AP133" i="11"/>
  <c r="AO133" i="11"/>
  <c r="Y133" i="11"/>
  <c r="U133" i="11"/>
  <c r="AP132" i="11"/>
  <c r="AO132" i="11"/>
  <c r="Y132" i="11"/>
  <c r="U132" i="11"/>
  <c r="AP131" i="11"/>
  <c r="AO131" i="11"/>
  <c r="Y131" i="11"/>
  <c r="U131" i="11"/>
  <c r="AP130" i="11"/>
  <c r="AO130" i="11"/>
  <c r="Y130" i="11"/>
  <c r="U130" i="11"/>
  <c r="AP129" i="11"/>
  <c r="AO129" i="11"/>
  <c r="Y129" i="11"/>
  <c r="U129" i="11"/>
  <c r="AP128" i="11"/>
  <c r="AO128" i="11"/>
  <c r="Y128" i="11"/>
  <c r="U128" i="11"/>
  <c r="AP127" i="11"/>
  <c r="AO127" i="11"/>
  <c r="Y127" i="11"/>
  <c r="U127" i="11"/>
  <c r="AP126" i="11"/>
  <c r="AO126" i="11"/>
  <c r="Y126" i="11"/>
  <c r="U126" i="11"/>
  <c r="L126" i="11"/>
  <c r="L135" i="11" s="1"/>
  <c r="AP125" i="11"/>
  <c r="AO125" i="11"/>
  <c r="Y125" i="11"/>
  <c r="U125" i="11"/>
  <c r="L125" i="11"/>
  <c r="AP124" i="11"/>
  <c r="AO124" i="11"/>
  <c r="Y124" i="11"/>
  <c r="U124" i="11"/>
  <c r="L124" i="11"/>
  <c r="M124" i="11" s="1"/>
  <c r="AP123" i="11"/>
  <c r="AO123" i="11"/>
  <c r="Y123" i="11"/>
  <c r="U123" i="11"/>
  <c r="L123" i="11"/>
  <c r="M123" i="11" s="1"/>
  <c r="AP122" i="11"/>
  <c r="AO122" i="11"/>
  <c r="Y122" i="11"/>
  <c r="U122" i="11"/>
  <c r="L122" i="11"/>
  <c r="M122" i="11" s="1"/>
  <c r="AP121" i="11"/>
  <c r="AO121" i="11"/>
  <c r="Y121" i="11"/>
  <c r="U121" i="11"/>
  <c r="L121" i="11"/>
  <c r="M121" i="11" s="1"/>
  <c r="AP120" i="11"/>
  <c r="AO120" i="11"/>
  <c r="Y120" i="11"/>
  <c r="U120" i="11"/>
  <c r="L120" i="11"/>
  <c r="M120" i="11" s="1"/>
  <c r="AP119" i="11"/>
  <c r="AO119" i="11"/>
  <c r="Y119" i="11"/>
  <c r="U119" i="11"/>
  <c r="M119" i="11"/>
  <c r="AP118" i="11"/>
  <c r="AO118" i="11"/>
  <c r="Y118" i="11"/>
  <c r="U118" i="11"/>
  <c r="AP117" i="11"/>
  <c r="AO117" i="11"/>
  <c r="Y117" i="11"/>
  <c r="U117" i="11"/>
  <c r="AP116" i="11"/>
  <c r="AO116" i="11"/>
  <c r="Y116" i="11"/>
  <c r="U116" i="11"/>
  <c r="AP115" i="11"/>
  <c r="AO115" i="11"/>
  <c r="Y115" i="11"/>
  <c r="U115" i="11"/>
  <c r="AP114" i="11"/>
  <c r="AO114" i="11"/>
  <c r="Y114" i="11"/>
  <c r="U114" i="11"/>
  <c r="AP113" i="11"/>
  <c r="AO113" i="11"/>
  <c r="Y113" i="11"/>
  <c r="U113" i="11"/>
  <c r="AP112" i="11"/>
  <c r="AO112" i="11"/>
  <c r="Y112" i="11"/>
  <c r="U112" i="11"/>
  <c r="AP111" i="11"/>
  <c r="AO111" i="11"/>
  <c r="Y111" i="11"/>
  <c r="U111" i="11"/>
  <c r="AP110" i="11"/>
  <c r="AO110" i="11"/>
  <c r="Y110" i="11"/>
  <c r="U110" i="11"/>
  <c r="AP109" i="11"/>
  <c r="AO109" i="11"/>
  <c r="Y109" i="11"/>
  <c r="U109" i="11"/>
  <c r="AP108" i="11"/>
  <c r="AO108" i="11"/>
  <c r="Y108" i="11"/>
  <c r="U108" i="11"/>
  <c r="AP107" i="11"/>
  <c r="AO107" i="11"/>
  <c r="Y107" i="11"/>
  <c r="U107" i="11"/>
  <c r="AP106" i="11"/>
  <c r="AO106" i="11"/>
  <c r="Y106" i="11"/>
  <c r="U106" i="11"/>
  <c r="AP105" i="11"/>
  <c r="AO105" i="11"/>
  <c r="Y105" i="11"/>
  <c r="U105" i="11"/>
  <c r="AP104" i="11"/>
  <c r="AO104" i="11"/>
  <c r="Y104" i="11"/>
  <c r="U104" i="11"/>
  <c r="AP103" i="11"/>
  <c r="AO103" i="11"/>
  <c r="Y103" i="11"/>
  <c r="U103" i="11"/>
  <c r="AP102" i="11"/>
  <c r="AO102" i="11"/>
  <c r="Y102" i="11"/>
  <c r="U102" i="11"/>
  <c r="AP101" i="11"/>
  <c r="AO101" i="11"/>
  <c r="Y101" i="11"/>
  <c r="U101" i="11"/>
  <c r="AP100" i="11"/>
  <c r="AO100" i="11"/>
  <c r="Y100" i="11"/>
  <c r="U100" i="11"/>
  <c r="AP99" i="11"/>
  <c r="AO99" i="11"/>
  <c r="Y99" i="11"/>
  <c r="U99" i="11"/>
  <c r="AP98" i="11"/>
  <c r="AO98" i="11"/>
  <c r="Y98" i="11"/>
  <c r="U98" i="11"/>
  <c r="AP97" i="11"/>
  <c r="AO97" i="11"/>
  <c r="Y97" i="11"/>
  <c r="U97" i="11"/>
  <c r="AP96" i="11"/>
  <c r="AO96" i="11"/>
  <c r="Y96" i="11"/>
  <c r="U96" i="11"/>
  <c r="AP95" i="11"/>
  <c r="AO95" i="11"/>
  <c r="Y95" i="11"/>
  <c r="U95" i="11"/>
  <c r="AP94" i="11"/>
  <c r="AO94" i="11"/>
  <c r="Y94" i="11"/>
  <c r="U94" i="11"/>
  <c r="AP93" i="11"/>
  <c r="AO93" i="11"/>
  <c r="Y93" i="11"/>
  <c r="U93" i="11"/>
  <c r="AP92" i="11"/>
  <c r="AO92" i="11"/>
  <c r="Y92" i="11"/>
  <c r="U92" i="11"/>
  <c r="AP91" i="11"/>
  <c r="AO91" i="11"/>
  <c r="Y91" i="11"/>
  <c r="U91" i="11"/>
  <c r="AP90" i="11"/>
  <c r="AO90" i="11"/>
  <c r="Y90" i="11"/>
  <c r="U90" i="11"/>
  <c r="AP89" i="11"/>
  <c r="AO89" i="11"/>
  <c r="Y89" i="11"/>
  <c r="U89" i="11"/>
  <c r="AP88" i="11"/>
  <c r="AO88" i="11"/>
  <c r="Y88" i="11"/>
  <c r="U88" i="11"/>
  <c r="AP87" i="11"/>
  <c r="AO87" i="11"/>
  <c r="Y87" i="11"/>
  <c r="U87" i="11"/>
  <c r="AP86" i="11"/>
  <c r="AO86" i="11"/>
  <c r="Y86" i="11"/>
  <c r="U86" i="11"/>
  <c r="AP85" i="11"/>
  <c r="AO85" i="11"/>
  <c r="Y85" i="11"/>
  <c r="U85" i="11"/>
  <c r="AP84" i="11"/>
  <c r="AO84" i="11"/>
  <c r="Y84" i="11"/>
  <c r="U84" i="11"/>
  <c r="AP83" i="11"/>
  <c r="AO83" i="11"/>
  <c r="Y83" i="11"/>
  <c r="U83" i="11"/>
  <c r="AP82" i="11"/>
  <c r="AO82" i="11"/>
  <c r="Y82" i="11"/>
  <c r="U82" i="11"/>
  <c r="AP81" i="11"/>
  <c r="AO81" i="11"/>
  <c r="Y81" i="11"/>
  <c r="U81" i="11"/>
  <c r="AP80" i="11"/>
  <c r="AO80" i="11"/>
  <c r="Y80" i="11"/>
  <c r="U80" i="11"/>
  <c r="AP79" i="11"/>
  <c r="AO79" i="11"/>
  <c r="Y79" i="11"/>
  <c r="U79" i="11"/>
  <c r="AP78" i="11"/>
  <c r="AO78" i="11"/>
  <c r="Y78" i="11"/>
  <c r="U78" i="11"/>
  <c r="AP77" i="11"/>
  <c r="AO77" i="11"/>
  <c r="Y77" i="11"/>
  <c r="U77" i="11"/>
  <c r="AP76" i="11"/>
  <c r="AO76" i="11"/>
  <c r="Y76" i="11"/>
  <c r="U76" i="11"/>
  <c r="AP75" i="11"/>
  <c r="AO75" i="11"/>
  <c r="Y75" i="11"/>
  <c r="U75" i="11"/>
  <c r="AP74" i="11"/>
  <c r="AO74" i="11"/>
  <c r="Y74" i="11"/>
  <c r="U74" i="11"/>
  <c r="AP73" i="11"/>
  <c r="AO73" i="11"/>
  <c r="Y73" i="11"/>
  <c r="U73" i="11"/>
  <c r="AP72" i="11"/>
  <c r="AO72" i="11"/>
  <c r="Y72" i="11"/>
  <c r="U72" i="11"/>
  <c r="AP71" i="11"/>
  <c r="AO71" i="11"/>
  <c r="Y71" i="11"/>
  <c r="U71" i="11"/>
  <c r="AP70" i="11"/>
  <c r="AO70" i="11"/>
  <c r="Y70" i="11"/>
  <c r="AP69" i="11"/>
  <c r="AO69" i="11"/>
  <c r="Y69" i="11"/>
  <c r="U69" i="11"/>
  <c r="AP68" i="11"/>
  <c r="AO68" i="11"/>
  <c r="Y68" i="11"/>
  <c r="U68" i="11"/>
  <c r="AP67" i="11"/>
  <c r="AO67" i="11"/>
  <c r="Y67" i="11"/>
  <c r="U67" i="11"/>
  <c r="AP66" i="11"/>
  <c r="AO66" i="11"/>
  <c r="Y66" i="11"/>
  <c r="U66" i="11"/>
  <c r="AP65" i="11"/>
  <c r="AO65" i="11"/>
  <c r="Y65" i="11"/>
  <c r="U65" i="11"/>
  <c r="AP64" i="11"/>
  <c r="AO64" i="11"/>
  <c r="Y64" i="11"/>
  <c r="U64" i="11"/>
  <c r="AP63" i="11"/>
  <c r="AO63" i="11"/>
  <c r="Y63" i="11"/>
  <c r="U63" i="11"/>
  <c r="AP62" i="11"/>
  <c r="AO62" i="11"/>
  <c r="Y62" i="11"/>
  <c r="U62" i="11"/>
  <c r="AP61" i="11"/>
  <c r="AO61" i="11"/>
  <c r="Y61" i="11"/>
  <c r="U61" i="11"/>
  <c r="AP60" i="11"/>
  <c r="AO60" i="11"/>
  <c r="Y60" i="11"/>
  <c r="U60" i="11"/>
  <c r="AP59" i="11"/>
  <c r="AO59" i="11"/>
  <c r="Y59" i="11"/>
  <c r="U59" i="11"/>
  <c r="AP58" i="11"/>
  <c r="AO58" i="11"/>
  <c r="Y58" i="11"/>
  <c r="U58" i="11"/>
  <c r="L58" i="11"/>
  <c r="L65" i="11" s="1"/>
  <c r="P65" i="11" s="1"/>
  <c r="Q65" i="11" s="1"/>
  <c r="AP57" i="11"/>
  <c r="AO57" i="11"/>
  <c r="Y57" i="11"/>
  <c r="U57" i="11"/>
  <c r="L57" i="11"/>
  <c r="M57" i="11" s="1"/>
  <c r="AP56" i="11"/>
  <c r="AO56" i="11"/>
  <c r="Y56" i="11"/>
  <c r="U56" i="11"/>
  <c r="L56" i="11"/>
  <c r="M56" i="11" s="1"/>
  <c r="AP55" i="11"/>
  <c r="AO55" i="11"/>
  <c r="Y55" i="11"/>
  <c r="U55" i="11"/>
  <c r="L55" i="11"/>
  <c r="P55" i="11" s="1"/>
  <c r="Q55" i="11" s="1"/>
  <c r="AP54" i="11"/>
  <c r="AO54" i="11"/>
  <c r="Y54" i="11"/>
  <c r="U54" i="11"/>
  <c r="L54" i="11"/>
  <c r="P54" i="11" s="1"/>
  <c r="Q54" i="11" s="1"/>
  <c r="AP53" i="11"/>
  <c r="AO53" i="11"/>
  <c r="Y53" i="11"/>
  <c r="U53" i="11"/>
  <c r="L53" i="11"/>
  <c r="P53" i="11" s="1"/>
  <c r="Q53" i="11" s="1"/>
  <c r="AP52" i="11"/>
  <c r="AO52" i="11"/>
  <c r="Y52" i="11"/>
  <c r="U52" i="11"/>
  <c r="L52" i="11"/>
  <c r="P52" i="11" s="1"/>
  <c r="Q52" i="11" s="1"/>
  <c r="AP51" i="11"/>
  <c r="AO51" i="11"/>
  <c r="Y51" i="11"/>
  <c r="U51" i="11"/>
  <c r="L51" i="11"/>
  <c r="P51" i="11" s="1"/>
  <c r="Q51" i="11" s="1"/>
  <c r="AP50" i="11"/>
  <c r="AO50" i="11"/>
  <c r="Y50" i="11"/>
  <c r="U50" i="11"/>
  <c r="L50" i="11"/>
  <c r="P50" i="11" s="1"/>
  <c r="Q50" i="11" s="1"/>
  <c r="AP49" i="11"/>
  <c r="AO49" i="11"/>
  <c r="Y49" i="11"/>
  <c r="U49" i="11"/>
  <c r="P49" i="11"/>
  <c r="Q49" i="11" s="1"/>
  <c r="M49" i="11"/>
  <c r="AP48" i="11"/>
  <c r="AO48" i="11"/>
  <c r="Y48" i="11"/>
  <c r="U48" i="11"/>
  <c r="L48" i="11"/>
  <c r="P48" i="11" s="1"/>
  <c r="Q48" i="11" s="1"/>
  <c r="AP47" i="11"/>
  <c r="AO47" i="11"/>
  <c r="Y47" i="11"/>
  <c r="U47" i="11"/>
  <c r="L47" i="11"/>
  <c r="P47" i="11" s="1"/>
  <c r="Q47" i="11" s="1"/>
  <c r="AP46" i="11"/>
  <c r="AO46" i="11"/>
  <c r="Y46" i="11"/>
  <c r="U46" i="11"/>
  <c r="L46" i="11"/>
  <c r="P46" i="11" s="1"/>
  <c r="Q46" i="11" s="1"/>
  <c r="AP45" i="11"/>
  <c r="AO45" i="11"/>
  <c r="Y45" i="11"/>
  <c r="U45" i="11"/>
  <c r="L45" i="11"/>
  <c r="P45" i="11" s="1"/>
  <c r="Q45" i="11" s="1"/>
  <c r="AP44" i="11"/>
  <c r="AO44" i="11"/>
  <c r="Y44" i="11"/>
  <c r="U44" i="11"/>
  <c r="L44" i="11"/>
  <c r="P44" i="11" s="1"/>
  <c r="Q44" i="11" s="1"/>
  <c r="AP43" i="11"/>
  <c r="AO43" i="11"/>
  <c r="Y43" i="11"/>
  <c r="U43" i="11"/>
  <c r="L43" i="11"/>
  <c r="P43" i="11" s="1"/>
  <c r="Q43" i="11" s="1"/>
  <c r="AP42" i="11"/>
  <c r="AO42" i="11"/>
  <c r="Y42" i="11"/>
  <c r="U42" i="11"/>
  <c r="L42" i="11"/>
  <c r="P42" i="11" s="1"/>
  <c r="Q42" i="11" s="1"/>
  <c r="AP41" i="11"/>
  <c r="AO41" i="11"/>
  <c r="Y41" i="11"/>
  <c r="U41" i="11"/>
  <c r="P41" i="11"/>
  <c r="Q41" i="11" s="1"/>
  <c r="M41" i="11"/>
  <c r="AP40" i="11"/>
  <c r="AO40" i="11"/>
  <c r="Y40" i="11"/>
  <c r="U40" i="11"/>
  <c r="L40" i="11"/>
  <c r="P40" i="11" s="1"/>
  <c r="Q40" i="11" s="1"/>
  <c r="AP39" i="11"/>
  <c r="AO39" i="11"/>
  <c r="Y39" i="11"/>
  <c r="U39" i="11"/>
  <c r="L39" i="11"/>
  <c r="P39" i="11" s="1"/>
  <c r="Q39" i="11" s="1"/>
  <c r="AP38" i="11"/>
  <c r="AO38" i="11"/>
  <c r="Y38" i="11"/>
  <c r="U38" i="11"/>
  <c r="L38" i="11"/>
  <c r="P38" i="11" s="1"/>
  <c r="Q38" i="11" s="1"/>
  <c r="AP37" i="11"/>
  <c r="AO37" i="11"/>
  <c r="Y37" i="11"/>
  <c r="U37" i="11"/>
  <c r="L37" i="11"/>
  <c r="P37" i="11" s="1"/>
  <c r="Q37" i="11" s="1"/>
  <c r="AP36" i="11"/>
  <c r="AO36" i="11"/>
  <c r="Y36" i="11"/>
  <c r="U36" i="11"/>
  <c r="L36" i="11"/>
  <c r="P36" i="11" s="1"/>
  <c r="Q36" i="11" s="1"/>
  <c r="AP35" i="11"/>
  <c r="AO35" i="11"/>
  <c r="Y35" i="11"/>
  <c r="U35" i="11"/>
  <c r="P35" i="11"/>
  <c r="Q35" i="11" s="1"/>
  <c r="M35" i="11"/>
  <c r="AP34" i="11"/>
  <c r="AO34" i="11"/>
  <c r="Y34" i="11"/>
  <c r="U34" i="11"/>
  <c r="AP33" i="11"/>
  <c r="AO33" i="11"/>
  <c r="Y33" i="11"/>
  <c r="U33" i="11"/>
  <c r="AP32" i="11"/>
  <c r="AO32" i="11"/>
  <c r="Y32" i="11"/>
  <c r="U32" i="11"/>
  <c r="AP31" i="11"/>
  <c r="AO31" i="11"/>
  <c r="Y31" i="11"/>
  <c r="U31" i="11"/>
  <c r="AP30" i="11"/>
  <c r="AO30" i="11"/>
  <c r="Y30" i="11"/>
  <c r="U30" i="11"/>
  <c r="AP29" i="11"/>
  <c r="AO29" i="11"/>
  <c r="Y29" i="11"/>
  <c r="U29" i="11"/>
  <c r="AP28" i="11"/>
  <c r="AO28" i="11"/>
  <c r="Y28" i="11"/>
  <c r="U28" i="11"/>
  <c r="AP27" i="11"/>
  <c r="AO27" i="11"/>
  <c r="Y27" i="11"/>
  <c r="U27" i="11"/>
  <c r="AP26" i="11"/>
  <c r="AO26" i="11"/>
  <c r="Y26" i="11"/>
  <c r="U26" i="11"/>
  <c r="L26" i="11"/>
  <c r="L34" i="11" s="1"/>
  <c r="M34" i="11" s="1"/>
  <c r="AP25" i="11"/>
  <c r="AO25" i="11"/>
  <c r="Y25" i="11"/>
  <c r="U25" i="11"/>
  <c r="L25" i="11"/>
  <c r="P25" i="11" s="1"/>
  <c r="Q25" i="11" s="1"/>
  <c r="AP24" i="11"/>
  <c r="AO24" i="11"/>
  <c r="Y24" i="11"/>
  <c r="U24" i="11"/>
  <c r="L24" i="11"/>
  <c r="AP23" i="11"/>
  <c r="AO23" i="11"/>
  <c r="Y23" i="11"/>
  <c r="L23" i="11"/>
  <c r="AP22" i="11"/>
  <c r="AO22" i="11"/>
  <c r="Y22" i="11"/>
  <c r="U22" i="11"/>
  <c r="L22" i="11"/>
  <c r="P22" i="11" s="1"/>
  <c r="Q22" i="11" s="1"/>
  <c r="AP21" i="11"/>
  <c r="AO21" i="11"/>
  <c r="Y21" i="11"/>
  <c r="U21" i="11"/>
  <c r="P21" i="11"/>
  <c r="Q21" i="11" s="1"/>
  <c r="N21" i="11"/>
  <c r="O21" i="11" s="1"/>
  <c r="AH21" i="11" s="1"/>
  <c r="M21" i="11"/>
  <c r="AP20" i="11"/>
  <c r="AO20" i="11"/>
  <c r="Y20" i="11"/>
  <c r="U20" i="11"/>
  <c r="P20" i="11"/>
  <c r="Q20" i="11" s="1"/>
  <c r="N20" i="11"/>
  <c r="O20" i="11" s="1"/>
  <c r="AH20" i="11" s="1"/>
  <c r="M20" i="11"/>
  <c r="AP19" i="11"/>
  <c r="AO19" i="11"/>
  <c r="Y19" i="11"/>
  <c r="U19" i="11"/>
  <c r="P19" i="11"/>
  <c r="Q19" i="11" s="1"/>
  <c r="N19" i="11"/>
  <c r="O19" i="11" s="1"/>
  <c r="AH19" i="11" s="1"/>
  <c r="AI19" i="11" s="1"/>
  <c r="M19" i="11"/>
  <c r="AP18" i="11"/>
  <c r="AO18" i="11"/>
  <c r="Y18" i="11"/>
  <c r="U18" i="11"/>
  <c r="P18" i="11"/>
  <c r="Q18" i="11" s="1"/>
  <c r="N18" i="11"/>
  <c r="O18" i="11" s="1"/>
  <c r="AH18" i="11" s="1"/>
  <c r="M18" i="11"/>
  <c r="AP17" i="11"/>
  <c r="AO17" i="11"/>
  <c r="Y17" i="11"/>
  <c r="U17" i="11"/>
  <c r="P17" i="11"/>
  <c r="Q17" i="11" s="1"/>
  <c r="N17" i="11"/>
  <c r="O17" i="11" s="1"/>
  <c r="AH17" i="11" s="1"/>
  <c r="M17" i="11"/>
  <c r="AP16" i="11"/>
  <c r="AO16" i="11"/>
  <c r="Y16" i="11"/>
  <c r="U16" i="11"/>
  <c r="P16" i="11"/>
  <c r="Q16" i="11" s="1"/>
  <c r="N16" i="11"/>
  <c r="O16" i="11" s="1"/>
  <c r="AH16" i="11" s="1"/>
  <c r="M16" i="11"/>
  <c r="AP15" i="11"/>
  <c r="AO15" i="11"/>
  <c r="Y15" i="11"/>
  <c r="U15" i="11"/>
  <c r="P15" i="11"/>
  <c r="Q15" i="11" s="1"/>
  <c r="N15" i="11"/>
  <c r="O15" i="11" s="1"/>
  <c r="AH15" i="11" s="1"/>
  <c r="AI15" i="11" s="1"/>
  <c r="M15" i="11"/>
  <c r="AP14" i="11"/>
  <c r="AO14" i="11"/>
  <c r="Y14" i="11"/>
  <c r="U14" i="11"/>
  <c r="P14" i="11"/>
  <c r="Q14" i="11" s="1"/>
  <c r="N14" i="11"/>
  <c r="O14" i="11" s="1"/>
  <c r="AH14" i="11" s="1"/>
  <c r="AI14" i="11" s="1"/>
  <c r="M14" i="11"/>
  <c r="AP13" i="11"/>
  <c r="AO13" i="11"/>
  <c r="Y13" i="11"/>
  <c r="U13" i="11"/>
  <c r="P13" i="11"/>
  <c r="Q13" i="11" s="1"/>
  <c r="N13" i="11"/>
  <c r="O13" i="11" s="1"/>
  <c r="AH13" i="11" s="1"/>
  <c r="M13" i="11"/>
  <c r="AP12" i="11"/>
  <c r="AO12" i="11"/>
  <c r="Y12" i="11"/>
  <c r="U12" i="11"/>
  <c r="P12" i="11"/>
  <c r="Q12" i="11" s="1"/>
  <c r="N12" i="11"/>
  <c r="O12" i="11" s="1"/>
  <c r="AH12" i="11" s="1"/>
  <c r="M12" i="11"/>
  <c r="AP11" i="11"/>
  <c r="AO11" i="11"/>
  <c r="Y11" i="11"/>
  <c r="U11" i="11"/>
  <c r="P11" i="11"/>
  <c r="Q11" i="11" s="1"/>
  <c r="N11" i="11"/>
  <c r="O11" i="11" s="1"/>
  <c r="AH11" i="11" s="1"/>
  <c r="AI11" i="11" s="1"/>
  <c r="M11" i="11"/>
  <c r="AP10" i="11"/>
  <c r="AO10" i="11"/>
  <c r="Y10" i="11"/>
  <c r="U10" i="11"/>
  <c r="P10" i="11"/>
  <c r="Q10" i="11" s="1"/>
  <c r="N10" i="11"/>
  <c r="O10" i="11" s="1"/>
  <c r="AH10" i="11" s="1"/>
  <c r="M10" i="11"/>
  <c r="AP9" i="11"/>
  <c r="AO9" i="11"/>
  <c r="Y9" i="11"/>
  <c r="U9" i="11"/>
  <c r="P9" i="11"/>
  <c r="Q9" i="11" s="1"/>
  <c r="N9" i="11"/>
  <c r="O9" i="11" s="1"/>
  <c r="AH9" i="11" s="1"/>
  <c r="M9" i="11"/>
  <c r="AP8" i="11"/>
  <c r="AO8" i="11"/>
  <c r="Y8" i="11"/>
  <c r="U8" i="11"/>
  <c r="P8" i="11"/>
  <c r="Q8" i="11" s="1"/>
  <c r="N8" i="11"/>
  <c r="O8" i="11" s="1"/>
  <c r="AH8" i="11" s="1"/>
  <c r="M8" i="11"/>
  <c r="AP7" i="11"/>
  <c r="AO7" i="11"/>
  <c r="Y7" i="11"/>
  <c r="U7" i="11"/>
  <c r="P7" i="11"/>
  <c r="Q7" i="11" s="1"/>
  <c r="N7" i="11"/>
  <c r="O7" i="11" s="1"/>
  <c r="AH7" i="11" s="1"/>
  <c r="M7" i="11"/>
  <c r="AP6" i="11"/>
  <c r="AO6" i="11"/>
  <c r="Y6" i="11"/>
  <c r="U6" i="11"/>
  <c r="P6" i="11"/>
  <c r="Q6" i="11" s="1"/>
  <c r="N6" i="11"/>
  <c r="O6" i="11" s="1"/>
  <c r="AH6" i="11" s="1"/>
  <c r="M6" i="11"/>
  <c r="AP5" i="11"/>
  <c r="AO5" i="11"/>
  <c r="Y5" i="11"/>
  <c r="U5" i="11"/>
  <c r="P5" i="11"/>
  <c r="Q5" i="11" s="1"/>
  <c r="N5" i="11"/>
  <c r="O5" i="11" s="1"/>
  <c r="AH5" i="11" s="1"/>
  <c r="M5" i="11"/>
  <c r="AE4" i="11"/>
  <c r="AF4" i="11" s="1"/>
  <c r="G4" i="11" s="1"/>
  <c r="AB4" i="11"/>
  <c r="Y4" i="11"/>
  <c r="AA4" i="11" s="1"/>
  <c r="P4" i="11"/>
  <c r="Q4" i="11" s="1"/>
  <c r="D71" i="17" l="1"/>
  <c r="D66" i="17"/>
  <c r="AI78" i="17"/>
  <c r="AJ78" i="17"/>
  <c r="AI80" i="17"/>
  <c r="AJ80" i="17" s="1"/>
  <c r="M84" i="17"/>
  <c r="N84" i="17"/>
  <c r="O84" i="17" s="1"/>
  <c r="AH84" i="17" s="1"/>
  <c r="P84" i="17"/>
  <c r="Q84" i="17" s="1"/>
  <c r="M88" i="17"/>
  <c r="N88" i="17"/>
  <c r="O88" i="17" s="1"/>
  <c r="AH88" i="17" s="1"/>
  <c r="P88" i="17"/>
  <c r="Q88" i="17" s="1"/>
  <c r="M92" i="17"/>
  <c r="N92" i="17"/>
  <c r="O92" i="17" s="1"/>
  <c r="AH92" i="17" s="1"/>
  <c r="P92" i="17"/>
  <c r="Q92" i="17" s="1"/>
  <c r="AI72" i="17"/>
  <c r="AJ72" i="17" s="1"/>
  <c r="D136" i="17"/>
  <c r="M83" i="17"/>
  <c r="N83" i="17"/>
  <c r="O83" i="17" s="1"/>
  <c r="AH83" i="17" s="1"/>
  <c r="P83" i="17"/>
  <c r="Q83" i="17" s="1"/>
  <c r="M91" i="17"/>
  <c r="N91" i="17"/>
  <c r="O91" i="17" s="1"/>
  <c r="AH91" i="17" s="1"/>
  <c r="P91" i="17"/>
  <c r="Q91" i="17" s="1"/>
  <c r="AI79" i="17"/>
  <c r="AJ79" i="17" s="1"/>
  <c r="AJ27" i="17"/>
  <c r="AG5" i="17"/>
  <c r="AE6" i="17"/>
  <c r="AF5" i="17"/>
  <c r="G5" i="17" s="1"/>
  <c r="AI77" i="17"/>
  <c r="AJ77" i="17" s="1"/>
  <c r="AI75" i="17"/>
  <c r="AJ75" i="17" s="1"/>
  <c r="N81" i="17"/>
  <c r="O81" i="17" s="1"/>
  <c r="AH81" i="17" s="1"/>
  <c r="M81" i="17"/>
  <c r="P81" i="17"/>
  <c r="Q81" i="17" s="1"/>
  <c r="M85" i="17"/>
  <c r="N85" i="17"/>
  <c r="O85" i="17" s="1"/>
  <c r="AH85" i="17" s="1"/>
  <c r="P85" i="17"/>
  <c r="Q85" i="17" s="1"/>
  <c r="M89" i="17"/>
  <c r="N89" i="17"/>
  <c r="O89" i="17" s="1"/>
  <c r="AH89" i="17" s="1"/>
  <c r="P89" i="17"/>
  <c r="Q89" i="17" s="1"/>
  <c r="L99" i="17"/>
  <c r="L100" i="17"/>
  <c r="L98" i="17"/>
  <c r="L97" i="17"/>
  <c r="L96" i="17"/>
  <c r="L95" i="17"/>
  <c r="L94" i="17"/>
  <c r="N93" i="17"/>
  <c r="O93" i="17" s="1"/>
  <c r="AH93" i="17" s="1"/>
  <c r="M93" i="17"/>
  <c r="P93" i="17"/>
  <c r="Q93" i="17" s="1"/>
  <c r="AI73" i="17"/>
  <c r="AJ73" i="17" s="1"/>
  <c r="M87" i="17"/>
  <c r="N87" i="17"/>
  <c r="O87" i="17" s="1"/>
  <c r="AH87" i="17" s="1"/>
  <c r="P87" i="17"/>
  <c r="Q87" i="17" s="1"/>
  <c r="AI74" i="17"/>
  <c r="AJ74" i="17" s="1"/>
  <c r="AC5" i="17"/>
  <c r="AD5" i="17"/>
  <c r="AB6" i="17"/>
  <c r="N82" i="17"/>
  <c r="O82" i="17" s="1"/>
  <c r="AH82" i="17" s="1"/>
  <c r="M82" i="17"/>
  <c r="P82" i="17"/>
  <c r="Q82" i="17" s="1"/>
  <c r="M86" i="17"/>
  <c r="N86" i="17"/>
  <c r="O86" i="17" s="1"/>
  <c r="AH86" i="17" s="1"/>
  <c r="P86" i="17"/>
  <c r="Q86" i="17" s="1"/>
  <c r="M90" i="17"/>
  <c r="N90" i="17"/>
  <c r="O90" i="17" s="1"/>
  <c r="AH90" i="17" s="1"/>
  <c r="P90" i="17"/>
  <c r="Q90" i="17" s="1"/>
  <c r="AI76" i="17"/>
  <c r="AJ76" i="17" s="1"/>
  <c r="D136" i="16"/>
  <c r="D71" i="16"/>
  <c r="M81" i="16"/>
  <c r="N81" i="16"/>
  <c r="O81" i="16" s="1"/>
  <c r="AH81" i="16" s="1"/>
  <c r="P81" i="16"/>
  <c r="Q81" i="16" s="1"/>
  <c r="M89" i="16"/>
  <c r="N89" i="16"/>
  <c r="O89" i="16" s="1"/>
  <c r="AH89" i="16" s="1"/>
  <c r="P89" i="16"/>
  <c r="Q89" i="16" s="1"/>
  <c r="AI72" i="16"/>
  <c r="AJ72" i="16" s="1"/>
  <c r="AB6" i="16"/>
  <c r="AD5" i="16"/>
  <c r="AC5" i="16"/>
  <c r="AI77" i="16"/>
  <c r="AJ77" i="16" s="1"/>
  <c r="M82" i="16"/>
  <c r="N82" i="16"/>
  <c r="O82" i="16" s="1"/>
  <c r="AH82" i="16" s="1"/>
  <c r="P82" i="16"/>
  <c r="Q82" i="16" s="1"/>
  <c r="M86" i="16"/>
  <c r="N86" i="16"/>
  <c r="O86" i="16" s="1"/>
  <c r="AH86" i="16" s="1"/>
  <c r="P86" i="16"/>
  <c r="Q86" i="16" s="1"/>
  <c r="M90" i="16"/>
  <c r="N90" i="16"/>
  <c r="O90" i="16" s="1"/>
  <c r="AH90" i="16" s="1"/>
  <c r="P90" i="16"/>
  <c r="Q90" i="16" s="1"/>
  <c r="L100" i="16"/>
  <c r="L99" i="16"/>
  <c r="L98" i="16"/>
  <c r="L97" i="16"/>
  <c r="L96" i="16"/>
  <c r="L95" i="16"/>
  <c r="L94" i="16"/>
  <c r="N93" i="16"/>
  <c r="O93" i="16" s="1"/>
  <c r="AH93" i="16" s="1"/>
  <c r="M93" i="16"/>
  <c r="P93" i="16"/>
  <c r="Q93" i="16" s="1"/>
  <c r="AI79" i="16"/>
  <c r="AJ79" i="16" s="1"/>
  <c r="AF5" i="16"/>
  <c r="G5" i="16" s="1"/>
  <c r="AE6" i="16"/>
  <c r="AG5" i="16"/>
  <c r="M85" i="16"/>
  <c r="N85" i="16"/>
  <c r="O85" i="16" s="1"/>
  <c r="AH85" i="16" s="1"/>
  <c r="P85" i="16"/>
  <c r="Q85" i="16" s="1"/>
  <c r="D36" i="16"/>
  <c r="D66" i="16"/>
  <c r="M83" i="16"/>
  <c r="N83" i="16"/>
  <c r="O83" i="16" s="1"/>
  <c r="AH83" i="16" s="1"/>
  <c r="P83" i="16"/>
  <c r="Q83" i="16" s="1"/>
  <c r="M87" i="16"/>
  <c r="N87" i="16"/>
  <c r="O87" i="16" s="1"/>
  <c r="AH87" i="16" s="1"/>
  <c r="P87" i="16"/>
  <c r="Q87" i="16" s="1"/>
  <c r="M91" i="16"/>
  <c r="N91" i="16"/>
  <c r="O91" i="16" s="1"/>
  <c r="AH91" i="16" s="1"/>
  <c r="P91" i="16"/>
  <c r="Q91" i="16" s="1"/>
  <c r="AI76" i="16"/>
  <c r="AJ76" i="16" s="1"/>
  <c r="AI75" i="16"/>
  <c r="AJ75" i="16" s="1"/>
  <c r="AI74" i="16"/>
  <c r="AJ74" i="16" s="1"/>
  <c r="AI78" i="16"/>
  <c r="AJ78" i="16" s="1"/>
  <c r="AI73" i="16"/>
  <c r="AJ73" i="16" s="1"/>
  <c r="AI80" i="16"/>
  <c r="AJ80" i="16" s="1"/>
  <c r="M84" i="16"/>
  <c r="N84" i="16"/>
  <c r="O84" i="16" s="1"/>
  <c r="AH84" i="16" s="1"/>
  <c r="P84" i="16"/>
  <c r="Q84" i="16" s="1"/>
  <c r="M88" i="16"/>
  <c r="N88" i="16"/>
  <c r="O88" i="16" s="1"/>
  <c r="AH88" i="16" s="1"/>
  <c r="P88" i="16"/>
  <c r="Q88" i="16" s="1"/>
  <c r="M92" i="16"/>
  <c r="N92" i="16"/>
  <c r="O92" i="16" s="1"/>
  <c r="AH92" i="16" s="1"/>
  <c r="P92" i="16"/>
  <c r="Q92" i="16" s="1"/>
  <c r="AC32" i="12"/>
  <c r="AD32" i="12"/>
  <c r="L134" i="12"/>
  <c r="N122" i="12"/>
  <c r="O122" i="12" s="1"/>
  <c r="AH122" i="12" s="1"/>
  <c r="N38" i="12"/>
  <c r="O38" i="12" s="1"/>
  <c r="AH38" i="12" s="1"/>
  <c r="AI38" i="12" s="1"/>
  <c r="N126" i="12"/>
  <c r="O126" i="12" s="1"/>
  <c r="AH126" i="12" s="1"/>
  <c r="AI126" i="12" s="1"/>
  <c r="AJ126" i="12" s="1"/>
  <c r="N58" i="12"/>
  <c r="O58" i="12" s="1"/>
  <c r="AH58" i="12" s="1"/>
  <c r="AI58" i="12" s="1"/>
  <c r="AJ58" i="12" s="1"/>
  <c r="N46" i="12"/>
  <c r="O46" i="12" s="1"/>
  <c r="AH46" i="12" s="1"/>
  <c r="AI46" i="12" s="1"/>
  <c r="N55" i="12"/>
  <c r="O55" i="12" s="1"/>
  <c r="AH55" i="12" s="1"/>
  <c r="AI55" i="12" s="1"/>
  <c r="AJ55" i="12" s="1"/>
  <c r="M37" i="12"/>
  <c r="M44" i="11"/>
  <c r="M58" i="11"/>
  <c r="N120" i="11"/>
  <c r="O120" i="11" s="1"/>
  <c r="AH120" i="11" s="1"/>
  <c r="M36" i="11"/>
  <c r="N23" i="11"/>
  <c r="O23" i="11" s="1"/>
  <c r="AH23" i="11" s="1"/>
  <c r="AI23" i="11" s="1"/>
  <c r="AJ23" i="11" s="1"/>
  <c r="M52" i="11"/>
  <c r="M22" i="11"/>
  <c r="M23" i="11"/>
  <c r="M38" i="11"/>
  <c r="M43" i="11"/>
  <c r="M46" i="11"/>
  <c r="M51" i="11"/>
  <c r="M54" i="11"/>
  <c r="N56" i="11"/>
  <c r="O56" i="11" s="1"/>
  <c r="AH56" i="11" s="1"/>
  <c r="N57" i="11"/>
  <c r="O57" i="11" s="1"/>
  <c r="AH57" i="11" s="1"/>
  <c r="AI57" i="11" s="1"/>
  <c r="N123" i="11"/>
  <c r="O123" i="11" s="1"/>
  <c r="AH123" i="11" s="1"/>
  <c r="AI123" i="11" s="1"/>
  <c r="AJ123" i="11" s="1"/>
  <c r="AJ15" i="11"/>
  <c r="N22" i="11"/>
  <c r="O22" i="11" s="1"/>
  <c r="AH22" i="11" s="1"/>
  <c r="AI22" i="11" s="1"/>
  <c r="AJ22" i="11" s="1"/>
  <c r="M37" i="11"/>
  <c r="M40" i="11"/>
  <c r="M45" i="11"/>
  <c r="M48" i="11"/>
  <c r="M53" i="11"/>
  <c r="P56" i="11"/>
  <c r="Q56" i="11" s="1"/>
  <c r="P57" i="11"/>
  <c r="Q57" i="11" s="1"/>
  <c r="N122" i="11"/>
  <c r="O122" i="11" s="1"/>
  <c r="AH122" i="11" s="1"/>
  <c r="AI122" i="11" s="1"/>
  <c r="AJ122" i="11" s="1"/>
  <c r="N126" i="11"/>
  <c r="O126" i="11" s="1"/>
  <c r="AH126" i="11" s="1"/>
  <c r="AI126" i="11" s="1"/>
  <c r="M126" i="11"/>
  <c r="N124" i="11"/>
  <c r="O124" i="11" s="1"/>
  <c r="AH124" i="11" s="1"/>
  <c r="AI124" i="11" s="1"/>
  <c r="AJ124" i="11" s="1"/>
  <c r="M26" i="11"/>
  <c r="M39" i="11"/>
  <c r="M42" i="11"/>
  <c r="M47" i="11"/>
  <c r="M50" i="11"/>
  <c r="M55" i="11"/>
  <c r="N58" i="11"/>
  <c r="O58" i="11" s="1"/>
  <c r="AH58" i="11" s="1"/>
  <c r="AI58" i="11" s="1"/>
  <c r="AJ58" i="11" s="1"/>
  <c r="N121" i="11"/>
  <c r="O121" i="11" s="1"/>
  <c r="AH121" i="11" s="1"/>
  <c r="N125" i="11"/>
  <c r="O125" i="11" s="1"/>
  <c r="AH125" i="11" s="1"/>
  <c r="AJ51" i="12"/>
  <c r="N25" i="12"/>
  <c r="O25" i="12" s="1"/>
  <c r="AH25" i="12" s="1"/>
  <c r="AI25" i="12" s="1"/>
  <c r="AJ25" i="12" s="1"/>
  <c r="M51" i="12"/>
  <c r="M122" i="12"/>
  <c r="M124" i="12"/>
  <c r="M126" i="12"/>
  <c r="N26" i="12"/>
  <c r="O26" i="12" s="1"/>
  <c r="AH26" i="12" s="1"/>
  <c r="L29" i="12"/>
  <c r="N29" i="12" s="1"/>
  <c r="O29" i="12" s="1"/>
  <c r="AH29" i="12" s="1"/>
  <c r="AI29" i="12" s="1"/>
  <c r="M55" i="12"/>
  <c r="M57" i="12"/>
  <c r="M59" i="12"/>
  <c r="N123" i="12"/>
  <c r="O123" i="12" s="1"/>
  <c r="AH123" i="12" s="1"/>
  <c r="AI123" i="12" s="1"/>
  <c r="AJ123" i="12" s="1"/>
  <c r="N125" i="12"/>
  <c r="O125" i="12" s="1"/>
  <c r="AH125" i="12" s="1"/>
  <c r="AI125" i="12" s="1"/>
  <c r="AJ125" i="12" s="1"/>
  <c r="L33" i="12"/>
  <c r="M33" i="12" s="1"/>
  <c r="N45" i="12"/>
  <c r="O45" i="12" s="1"/>
  <c r="AH45" i="12" s="1"/>
  <c r="AI45" i="12" s="1"/>
  <c r="AJ45" i="12" s="1"/>
  <c r="N54" i="12"/>
  <c r="O54" i="12" s="1"/>
  <c r="AH54" i="12" s="1"/>
  <c r="AI54" i="12" s="1"/>
  <c r="AJ54" i="12" s="1"/>
  <c r="N56" i="12"/>
  <c r="O56" i="12" s="1"/>
  <c r="AH56" i="12" s="1"/>
  <c r="AI56" i="12" s="1"/>
  <c r="AJ56" i="12" s="1"/>
  <c r="L66" i="12"/>
  <c r="N66" i="12" s="1"/>
  <c r="O66" i="12" s="1"/>
  <c r="AH66" i="12" s="1"/>
  <c r="M121" i="12"/>
  <c r="M123" i="12"/>
  <c r="M125" i="12"/>
  <c r="AI10" i="12"/>
  <c r="AJ10" i="12" s="1"/>
  <c r="AI6" i="12"/>
  <c r="AJ6" i="12" s="1"/>
  <c r="AI16" i="12"/>
  <c r="AJ16" i="12" s="1"/>
  <c r="AI12" i="12"/>
  <c r="AJ12" i="12" s="1"/>
  <c r="AI15" i="12"/>
  <c r="AJ15" i="12" s="1"/>
  <c r="AI21" i="12"/>
  <c r="AJ21" i="12" s="1"/>
  <c r="AI18" i="12"/>
  <c r="AJ18" i="12" s="1"/>
  <c r="AI5" i="12"/>
  <c r="AI7" i="12"/>
  <c r="AJ7" i="12" s="1"/>
  <c r="AJ8" i="12"/>
  <c r="AI9" i="12"/>
  <c r="AJ9" i="12" s="1"/>
  <c r="AI14" i="12"/>
  <c r="AJ14" i="12" s="1"/>
  <c r="AI17" i="12"/>
  <c r="AJ17" i="12" s="1"/>
  <c r="AI20" i="12"/>
  <c r="AJ20" i="12" s="1"/>
  <c r="AI22" i="12"/>
  <c r="AJ22" i="12" s="1"/>
  <c r="AJ11" i="12"/>
  <c r="AI13" i="12"/>
  <c r="AJ13" i="12" s="1"/>
  <c r="AI19" i="12"/>
  <c r="AJ19" i="12" s="1"/>
  <c r="AI24" i="12"/>
  <c r="AJ24" i="12" s="1"/>
  <c r="M22" i="12"/>
  <c r="M23" i="12"/>
  <c r="M29" i="12"/>
  <c r="L30" i="12"/>
  <c r="M34" i="12"/>
  <c r="L35" i="12"/>
  <c r="AJ37" i="12"/>
  <c r="M38" i="12"/>
  <c r="N39" i="12"/>
  <c r="O39" i="12" s="1"/>
  <c r="AH39" i="12" s="1"/>
  <c r="AI43" i="12"/>
  <c r="AJ43" i="12" s="1"/>
  <c r="M46" i="12"/>
  <c r="N47" i="12"/>
  <c r="O47" i="12" s="1"/>
  <c r="AH47" i="12" s="1"/>
  <c r="N23" i="12"/>
  <c r="O23" i="12" s="1"/>
  <c r="AH23" i="12" s="1"/>
  <c r="M26" i="12"/>
  <c r="L27" i="12"/>
  <c r="N28" i="12" s="1"/>
  <c r="O28" i="12" s="1"/>
  <c r="AH28" i="12" s="1"/>
  <c r="L31" i="12"/>
  <c r="AJ38" i="12"/>
  <c r="M39" i="12"/>
  <c r="N40" i="12"/>
  <c r="O40" i="12" s="1"/>
  <c r="AH40" i="12" s="1"/>
  <c r="M43" i="12"/>
  <c r="N44" i="12"/>
  <c r="O44" i="12" s="1"/>
  <c r="AH44" i="12" s="1"/>
  <c r="AJ46" i="12"/>
  <c r="M47" i="12"/>
  <c r="N48" i="12"/>
  <c r="O48" i="12" s="1"/>
  <c r="AH48" i="12" s="1"/>
  <c r="N52" i="12"/>
  <c r="O52" i="12" s="1"/>
  <c r="AH52" i="12" s="1"/>
  <c r="N53" i="12"/>
  <c r="O53" i="12" s="1"/>
  <c r="AH53" i="12" s="1"/>
  <c r="N42" i="12"/>
  <c r="O42" i="12" s="1"/>
  <c r="AH42" i="12" s="1"/>
  <c r="N41" i="12"/>
  <c r="O41" i="12" s="1"/>
  <c r="AH41" i="12" s="1"/>
  <c r="N50" i="12"/>
  <c r="O50" i="12" s="1"/>
  <c r="AH50" i="12" s="1"/>
  <c r="N49" i="12"/>
  <c r="O49" i="12" s="1"/>
  <c r="AH49" i="12" s="1"/>
  <c r="M65" i="12"/>
  <c r="N57" i="12"/>
  <c r="O57" i="12" s="1"/>
  <c r="AH57" i="12" s="1"/>
  <c r="N59" i="12"/>
  <c r="O59" i="12" s="1"/>
  <c r="AH59" i="12" s="1"/>
  <c r="L60" i="12"/>
  <c r="L61" i="12"/>
  <c r="L62" i="12"/>
  <c r="L63" i="12"/>
  <c r="L64" i="12"/>
  <c r="M130" i="12"/>
  <c r="M134" i="12"/>
  <c r="AI122" i="12"/>
  <c r="AJ122" i="12" s="1"/>
  <c r="N127" i="12"/>
  <c r="O127" i="12" s="1"/>
  <c r="AH127" i="12" s="1"/>
  <c r="L136" i="12"/>
  <c r="M127" i="12"/>
  <c r="L131" i="12"/>
  <c r="L135" i="12"/>
  <c r="AI124" i="12"/>
  <c r="AJ124" i="12" s="1"/>
  <c r="L128" i="12"/>
  <c r="L132" i="12"/>
  <c r="AI121" i="12"/>
  <c r="AJ121" i="12" s="1"/>
  <c r="L129" i="12"/>
  <c r="L133" i="12"/>
  <c r="N134" i="12" s="1"/>
  <c r="O134" i="12" s="1"/>
  <c r="AH134" i="12" s="1"/>
  <c r="AI7" i="11"/>
  <c r="AJ7" i="11" s="1"/>
  <c r="AI9" i="11"/>
  <c r="AJ9" i="11" s="1"/>
  <c r="AI5" i="11"/>
  <c r="AJ5" i="11" s="1"/>
  <c r="AI17" i="11"/>
  <c r="AJ17" i="11" s="1"/>
  <c r="N24" i="11"/>
  <c r="O24" i="11" s="1"/>
  <c r="AH24" i="11" s="1"/>
  <c r="M24" i="11"/>
  <c r="AC4" i="11"/>
  <c r="AI8" i="11"/>
  <c r="AJ8" i="11" s="1"/>
  <c r="AI16" i="11"/>
  <c r="AJ16" i="11" s="1"/>
  <c r="P24" i="11"/>
  <c r="Q24" i="11" s="1"/>
  <c r="N25" i="11"/>
  <c r="O25" i="11" s="1"/>
  <c r="AH25" i="11" s="1"/>
  <c r="M25" i="11"/>
  <c r="AJ11" i="11"/>
  <c r="AI13" i="11"/>
  <c r="AJ13" i="11" s="1"/>
  <c r="AJ19" i="11"/>
  <c r="AI21" i="11"/>
  <c r="AJ21" i="11" s="1"/>
  <c r="AI6" i="11"/>
  <c r="AJ6" i="11" s="1"/>
  <c r="AI10" i="11"/>
  <c r="AJ10" i="11" s="1"/>
  <c r="AI12" i="11"/>
  <c r="AJ12" i="11" s="1"/>
  <c r="AJ14" i="11"/>
  <c r="AI18" i="11"/>
  <c r="AJ18" i="11" s="1"/>
  <c r="AI20" i="11"/>
  <c r="AJ20" i="11" s="1"/>
  <c r="N26" i="11"/>
  <c r="O26" i="11" s="1"/>
  <c r="AH26" i="11" s="1"/>
  <c r="P34" i="11"/>
  <c r="Q34" i="11" s="1"/>
  <c r="N35" i="11"/>
  <c r="O35" i="11" s="1"/>
  <c r="AH35" i="11" s="1"/>
  <c r="P26" i="11"/>
  <c r="Q26" i="11" s="1"/>
  <c r="L27" i="11"/>
  <c r="L28" i="11"/>
  <c r="L29" i="11"/>
  <c r="L30" i="11"/>
  <c r="L31" i="11"/>
  <c r="L32" i="11"/>
  <c r="L33" i="11"/>
  <c r="N36" i="11"/>
  <c r="O36" i="11" s="1"/>
  <c r="AH36" i="11" s="1"/>
  <c r="N37" i="11"/>
  <c r="O37" i="11" s="1"/>
  <c r="AH37" i="11" s="1"/>
  <c r="N38" i="11"/>
  <c r="O38" i="11" s="1"/>
  <c r="AH38" i="11" s="1"/>
  <c r="N39" i="11"/>
  <c r="O39" i="11" s="1"/>
  <c r="AH39" i="11" s="1"/>
  <c r="N40" i="11"/>
  <c r="O40" i="11" s="1"/>
  <c r="AH40" i="11" s="1"/>
  <c r="N41" i="11"/>
  <c r="O41" i="11" s="1"/>
  <c r="AH41" i="11" s="1"/>
  <c r="N42" i="11"/>
  <c r="O42" i="11" s="1"/>
  <c r="AH42" i="11" s="1"/>
  <c r="N43" i="11"/>
  <c r="O43" i="11" s="1"/>
  <c r="AH43" i="11" s="1"/>
  <c r="N44" i="11"/>
  <c r="O44" i="11" s="1"/>
  <c r="AH44" i="11" s="1"/>
  <c r="N45" i="11"/>
  <c r="O45" i="11" s="1"/>
  <c r="AH45" i="11" s="1"/>
  <c r="N46" i="11"/>
  <c r="O46" i="11" s="1"/>
  <c r="AH46" i="11" s="1"/>
  <c r="N47" i="11"/>
  <c r="O47" i="11" s="1"/>
  <c r="AH47" i="11" s="1"/>
  <c r="N48" i="11"/>
  <c r="O48" i="11" s="1"/>
  <c r="AH48" i="11" s="1"/>
  <c r="N49" i="11"/>
  <c r="O49" i="11" s="1"/>
  <c r="AH49" i="11" s="1"/>
  <c r="N50" i="11"/>
  <c r="O50" i="11" s="1"/>
  <c r="AH50" i="11" s="1"/>
  <c r="N51" i="11"/>
  <c r="O51" i="11" s="1"/>
  <c r="AH51" i="11" s="1"/>
  <c r="N52" i="11"/>
  <c r="O52" i="11" s="1"/>
  <c r="AH52" i="11" s="1"/>
  <c r="N53" i="11"/>
  <c r="O53" i="11" s="1"/>
  <c r="AH53" i="11" s="1"/>
  <c r="N54" i="11"/>
  <c r="O54" i="11" s="1"/>
  <c r="AH54" i="11" s="1"/>
  <c r="N55" i="11"/>
  <c r="O55" i="11" s="1"/>
  <c r="AH55" i="11" s="1"/>
  <c r="M65" i="11"/>
  <c r="L69" i="11"/>
  <c r="L68" i="11"/>
  <c r="P68" i="11" s="1"/>
  <c r="Q68" i="11" s="1"/>
  <c r="L66" i="11"/>
  <c r="L67" i="11"/>
  <c r="L70" i="11"/>
  <c r="P58" i="11"/>
  <c r="Q58" i="11" s="1"/>
  <c r="L59" i="11"/>
  <c r="P59" i="11" s="1"/>
  <c r="Q59" i="11" s="1"/>
  <c r="L60" i="11"/>
  <c r="L61" i="11"/>
  <c r="P61" i="11" s="1"/>
  <c r="Q61" i="11" s="1"/>
  <c r="L62" i="11"/>
  <c r="L63" i="11"/>
  <c r="P63" i="11" s="1"/>
  <c r="Q63" i="11" s="1"/>
  <c r="L64" i="11"/>
  <c r="P125" i="11"/>
  <c r="Q125" i="11" s="1"/>
  <c r="P124" i="11"/>
  <c r="Q124" i="11" s="1"/>
  <c r="P123" i="11"/>
  <c r="Q123" i="11" s="1"/>
  <c r="P122" i="11"/>
  <c r="Q122" i="11" s="1"/>
  <c r="P121" i="11"/>
  <c r="Q121" i="11" s="1"/>
  <c r="P120" i="11"/>
  <c r="Q120" i="11" s="1"/>
  <c r="P119" i="11"/>
  <c r="Q119" i="11" s="1"/>
  <c r="M135" i="11"/>
  <c r="P135" i="11"/>
  <c r="Q135" i="11" s="1"/>
  <c r="P126" i="11"/>
  <c r="Q126" i="11" s="1"/>
  <c r="AI121" i="11"/>
  <c r="AJ121" i="11" s="1"/>
  <c r="AI125" i="11"/>
  <c r="AJ125" i="11" s="1"/>
  <c r="AI120" i="11"/>
  <c r="AJ120" i="11" s="1"/>
  <c r="M125" i="11"/>
  <c r="L127" i="11"/>
  <c r="L128" i="11"/>
  <c r="P128" i="11" s="1"/>
  <c r="Q128" i="11" s="1"/>
  <c r="L129" i="11"/>
  <c r="L130" i="11"/>
  <c r="P130" i="11" s="1"/>
  <c r="Q130" i="11" s="1"/>
  <c r="L131" i="11"/>
  <c r="L132" i="11"/>
  <c r="P132" i="11" s="1"/>
  <c r="Q132" i="11" s="1"/>
  <c r="L133" i="11"/>
  <c r="P133" i="11" s="1"/>
  <c r="Q133" i="11" s="1"/>
  <c r="L134" i="11"/>
  <c r="P134" i="11" s="1"/>
  <c r="Q134" i="11" s="1"/>
  <c r="AB4" i="1"/>
  <c r="AI90" i="17" l="1"/>
  <c r="AJ90" i="17" s="1"/>
  <c r="AI93" i="17"/>
  <c r="AJ93" i="17" s="1"/>
  <c r="N97" i="17"/>
  <c r="O97" i="17" s="1"/>
  <c r="AH97" i="17" s="1"/>
  <c r="M97" i="17"/>
  <c r="P97" i="17"/>
  <c r="Q97" i="17" s="1"/>
  <c r="AI85" i="17"/>
  <c r="AJ85" i="17" s="1"/>
  <c r="D93" i="17"/>
  <c r="AI81" i="17"/>
  <c r="AJ81" i="17" s="1"/>
  <c r="D36" i="17"/>
  <c r="AI91" i="17"/>
  <c r="AJ91" i="17" s="1"/>
  <c r="AI88" i="17"/>
  <c r="AJ88" i="17" s="1"/>
  <c r="N99" i="17"/>
  <c r="O99" i="17" s="1"/>
  <c r="AH99" i="17" s="1"/>
  <c r="M99" i="17"/>
  <c r="P99" i="17"/>
  <c r="Q99" i="17" s="1"/>
  <c r="AI84" i="17"/>
  <c r="AJ84" i="17" s="1"/>
  <c r="N94" i="17"/>
  <c r="O94" i="17" s="1"/>
  <c r="AH94" i="17" s="1"/>
  <c r="M94" i="17"/>
  <c r="P94" i="17"/>
  <c r="Q94" i="17" s="1"/>
  <c r="N98" i="17"/>
  <c r="O98" i="17" s="1"/>
  <c r="AH98" i="17" s="1"/>
  <c r="M98" i="17"/>
  <c r="P98" i="17"/>
  <c r="Q98" i="17" s="1"/>
  <c r="AI89" i="17"/>
  <c r="AJ89" i="17" s="1"/>
  <c r="AI92" i="17"/>
  <c r="AJ92" i="17" s="1"/>
  <c r="AD6" i="17"/>
  <c r="AC6" i="17"/>
  <c r="AB7" i="17"/>
  <c r="N96" i="17"/>
  <c r="O96" i="17" s="1"/>
  <c r="AH96" i="17" s="1"/>
  <c r="M96" i="17"/>
  <c r="P96" i="17"/>
  <c r="Q96" i="17" s="1"/>
  <c r="AI83" i="17"/>
  <c r="AJ83" i="17" s="1"/>
  <c r="D80" i="17"/>
  <c r="AI86" i="17"/>
  <c r="AJ86" i="17" s="1"/>
  <c r="AI82" i="17"/>
  <c r="AJ82" i="17" s="1"/>
  <c r="AI87" i="17"/>
  <c r="AJ87" i="17" s="1"/>
  <c r="N95" i="17"/>
  <c r="O95" i="17" s="1"/>
  <c r="AH95" i="17" s="1"/>
  <c r="M95" i="17"/>
  <c r="P95" i="17"/>
  <c r="Q95" i="17" s="1"/>
  <c r="L112" i="17"/>
  <c r="N100" i="17"/>
  <c r="O100" i="17" s="1"/>
  <c r="AH100" i="17" s="1"/>
  <c r="L111" i="17"/>
  <c r="L110" i="17"/>
  <c r="L109" i="17"/>
  <c r="L108" i="17"/>
  <c r="L107" i="17"/>
  <c r="L106" i="17"/>
  <c r="L105" i="17"/>
  <c r="L104" i="17"/>
  <c r="L103" i="17"/>
  <c r="L102" i="17"/>
  <c r="L101" i="17"/>
  <c r="M100" i="17"/>
  <c r="P100" i="17"/>
  <c r="Q100" i="17" s="1"/>
  <c r="AE7" i="17"/>
  <c r="AG6" i="17"/>
  <c r="AF6" i="17"/>
  <c r="G6" i="17" s="1"/>
  <c r="D80" i="16"/>
  <c r="AI84" i="16"/>
  <c r="AJ84" i="16" s="1"/>
  <c r="N94" i="16"/>
  <c r="O94" i="16" s="1"/>
  <c r="AH94" i="16" s="1"/>
  <c r="M94" i="16"/>
  <c r="P94" i="16"/>
  <c r="Q94" i="16" s="1"/>
  <c r="N98" i="16"/>
  <c r="O98" i="16" s="1"/>
  <c r="AH98" i="16" s="1"/>
  <c r="M98" i="16"/>
  <c r="P98" i="16"/>
  <c r="Q98" i="16" s="1"/>
  <c r="AI90" i="16"/>
  <c r="AJ90" i="16" s="1"/>
  <c r="AC6" i="16"/>
  <c r="AB7" i="16"/>
  <c r="AD6" i="16"/>
  <c r="AI89" i="16"/>
  <c r="AJ89" i="16" s="1"/>
  <c r="AI88" i="16"/>
  <c r="AJ88" i="16" s="1"/>
  <c r="AI83" i="16"/>
  <c r="AJ83" i="16" s="1"/>
  <c r="AF6" i="16"/>
  <c r="G6" i="16" s="1"/>
  <c r="AG6" i="16"/>
  <c r="AE7" i="16"/>
  <c r="N95" i="16"/>
  <c r="O95" i="16" s="1"/>
  <c r="AH95" i="16" s="1"/>
  <c r="M95" i="16"/>
  <c r="P95" i="16"/>
  <c r="Q95" i="16" s="1"/>
  <c r="N99" i="16"/>
  <c r="O99" i="16" s="1"/>
  <c r="AH99" i="16" s="1"/>
  <c r="M99" i="16"/>
  <c r="P99" i="16"/>
  <c r="Q99" i="16" s="1"/>
  <c r="AI92" i="16"/>
  <c r="AJ92" i="16" s="1"/>
  <c r="AI87" i="16"/>
  <c r="AJ87" i="16" s="1"/>
  <c r="AI85" i="16"/>
  <c r="AJ85" i="16" s="1"/>
  <c r="N96" i="16"/>
  <c r="O96" i="16" s="1"/>
  <c r="AH96" i="16" s="1"/>
  <c r="M96" i="16"/>
  <c r="P96" i="16"/>
  <c r="Q96" i="16" s="1"/>
  <c r="L111" i="16"/>
  <c r="L110" i="16"/>
  <c r="L109" i="16"/>
  <c r="L108" i="16"/>
  <c r="L107" i="16"/>
  <c r="L106" i="16"/>
  <c r="L105" i="16"/>
  <c r="L104" i="16"/>
  <c r="L103" i="16"/>
  <c r="L102" i="16"/>
  <c r="L101" i="16"/>
  <c r="L112" i="16"/>
  <c r="N100" i="16"/>
  <c r="O100" i="16" s="1"/>
  <c r="AH100" i="16" s="1"/>
  <c r="M100" i="16"/>
  <c r="P100" i="16"/>
  <c r="Q100" i="16" s="1"/>
  <c r="AI82" i="16"/>
  <c r="AJ82" i="16" s="1"/>
  <c r="AI91" i="16"/>
  <c r="AJ91" i="16" s="1"/>
  <c r="AI93" i="16"/>
  <c r="AJ93" i="16" s="1"/>
  <c r="N97" i="16"/>
  <c r="O97" i="16" s="1"/>
  <c r="AH97" i="16" s="1"/>
  <c r="M97" i="16"/>
  <c r="P97" i="16"/>
  <c r="Q97" i="16" s="1"/>
  <c r="AI86" i="16"/>
  <c r="AJ86" i="16" s="1"/>
  <c r="D93" i="16"/>
  <c r="AI81" i="16"/>
  <c r="AJ81" i="16" s="1"/>
  <c r="D50" i="12"/>
  <c r="AJ29" i="12"/>
  <c r="AB5" i="11"/>
  <c r="AB6" i="11" s="1"/>
  <c r="AE5" i="11"/>
  <c r="AE6" i="11" s="1"/>
  <c r="AJ126" i="11"/>
  <c r="AJ57" i="11"/>
  <c r="N135" i="11"/>
  <c r="O135" i="11" s="1"/>
  <c r="AH135" i="11" s="1"/>
  <c r="AI56" i="11"/>
  <c r="AJ56" i="11" s="1"/>
  <c r="L68" i="12"/>
  <c r="M68" i="12" s="1"/>
  <c r="L71" i="12"/>
  <c r="L69" i="12"/>
  <c r="P69" i="12" s="1"/>
  <c r="Q69" i="12" s="1"/>
  <c r="N34" i="12"/>
  <c r="O34" i="12" s="1"/>
  <c r="AH34" i="12" s="1"/>
  <c r="N33" i="12"/>
  <c r="O33" i="12" s="1"/>
  <c r="AH33" i="12" s="1"/>
  <c r="AI33" i="12" s="1"/>
  <c r="AJ33" i="12" s="1"/>
  <c r="L67" i="12"/>
  <c r="L70" i="12"/>
  <c r="N71" i="12" s="1"/>
  <c r="O71" i="12" s="1"/>
  <c r="AH71" i="12" s="1"/>
  <c r="M66" i="12"/>
  <c r="AI26" i="12"/>
  <c r="AJ26" i="12" s="1"/>
  <c r="AI134" i="12"/>
  <c r="AJ134" i="12" s="1"/>
  <c r="AI28" i="12"/>
  <c r="AJ28" i="12" s="1"/>
  <c r="N30" i="12"/>
  <c r="O30" i="12" s="1"/>
  <c r="AH30" i="12" s="1"/>
  <c r="M30" i="12"/>
  <c r="N132" i="12"/>
  <c r="O132" i="12" s="1"/>
  <c r="AH132" i="12" s="1"/>
  <c r="M132" i="12"/>
  <c r="N135" i="12"/>
  <c r="O135" i="12" s="1"/>
  <c r="AH135" i="12" s="1"/>
  <c r="M135" i="12"/>
  <c r="AI127" i="12"/>
  <c r="AJ127" i="12" s="1"/>
  <c r="D127" i="12" s="1"/>
  <c r="N63" i="12"/>
  <c r="O63" i="12" s="1"/>
  <c r="AH63" i="12" s="1"/>
  <c r="M63" i="12"/>
  <c r="AI59" i="12"/>
  <c r="AJ59" i="12" s="1"/>
  <c r="AI57" i="12"/>
  <c r="AJ57" i="12" s="1"/>
  <c r="AI41" i="12"/>
  <c r="AJ41" i="12" s="1"/>
  <c r="AI40" i="12"/>
  <c r="AJ40" i="12" s="1"/>
  <c r="N31" i="12"/>
  <c r="O31" i="12" s="1"/>
  <c r="AH31" i="12" s="1"/>
  <c r="M31" i="12"/>
  <c r="AI23" i="12"/>
  <c r="AJ23" i="12" s="1"/>
  <c r="N129" i="12"/>
  <c r="O129" i="12" s="1"/>
  <c r="AH129" i="12" s="1"/>
  <c r="M129" i="12"/>
  <c r="N136" i="12"/>
  <c r="O136" i="12" s="1"/>
  <c r="AH136" i="12" s="1"/>
  <c r="P126" i="12"/>
  <c r="Q126" i="12" s="1"/>
  <c r="P125" i="12"/>
  <c r="Q125" i="12" s="1"/>
  <c r="P124" i="12"/>
  <c r="Q124" i="12" s="1"/>
  <c r="P123" i="12"/>
  <c r="Q123" i="12" s="1"/>
  <c r="P122" i="12"/>
  <c r="Q122" i="12" s="1"/>
  <c r="P121" i="12"/>
  <c r="Q121" i="12" s="1"/>
  <c r="P120" i="12"/>
  <c r="Q120" i="12" s="1"/>
  <c r="M136" i="12"/>
  <c r="P136" i="12"/>
  <c r="Q136" i="12" s="1"/>
  <c r="P132" i="12"/>
  <c r="Q132" i="12" s="1"/>
  <c r="P128" i="12"/>
  <c r="Q128" i="12" s="1"/>
  <c r="P135" i="12"/>
  <c r="Q135" i="12" s="1"/>
  <c r="P131" i="12"/>
  <c r="Q131" i="12" s="1"/>
  <c r="P127" i="12"/>
  <c r="Q127" i="12" s="1"/>
  <c r="P134" i="12"/>
  <c r="Q134" i="12" s="1"/>
  <c r="P130" i="12"/>
  <c r="Q130" i="12" s="1"/>
  <c r="P133" i="12"/>
  <c r="Q133" i="12" s="1"/>
  <c r="P129" i="12"/>
  <c r="Q129" i="12" s="1"/>
  <c r="P65" i="12"/>
  <c r="Q65" i="12" s="1"/>
  <c r="P64" i="12"/>
  <c r="Q64" i="12" s="1"/>
  <c r="P63" i="12"/>
  <c r="Q63" i="12" s="1"/>
  <c r="P62" i="12"/>
  <c r="Q62" i="12" s="1"/>
  <c r="P61" i="12"/>
  <c r="Q61" i="12" s="1"/>
  <c r="P60" i="12"/>
  <c r="Q60" i="12" s="1"/>
  <c r="P59" i="12"/>
  <c r="Q59" i="12" s="1"/>
  <c r="P58" i="12"/>
  <c r="Q58" i="12" s="1"/>
  <c r="P67" i="12"/>
  <c r="Q67" i="12" s="1"/>
  <c r="P57" i="12"/>
  <c r="Q57" i="12" s="1"/>
  <c r="P56" i="12"/>
  <c r="Q56" i="12" s="1"/>
  <c r="P55" i="12"/>
  <c r="Q55" i="12" s="1"/>
  <c r="P54" i="12"/>
  <c r="Q54" i="12" s="1"/>
  <c r="P53" i="12"/>
  <c r="Q53" i="12" s="1"/>
  <c r="P66" i="12"/>
  <c r="Q66" i="12" s="1"/>
  <c r="P25" i="12"/>
  <c r="Q25" i="12" s="1"/>
  <c r="P24" i="12"/>
  <c r="Q24" i="12" s="1"/>
  <c r="P71" i="12"/>
  <c r="Q71" i="12" s="1"/>
  <c r="P51" i="12"/>
  <c r="Q51" i="12" s="1"/>
  <c r="P47" i="12"/>
  <c r="Q47" i="12" s="1"/>
  <c r="P43" i="12"/>
  <c r="Q43" i="12" s="1"/>
  <c r="P39" i="12"/>
  <c r="Q39" i="12" s="1"/>
  <c r="P35" i="12"/>
  <c r="Q35" i="12" s="1"/>
  <c r="P30" i="12"/>
  <c r="Q30" i="12" s="1"/>
  <c r="P26" i="12"/>
  <c r="Q26" i="12" s="1"/>
  <c r="P17" i="12"/>
  <c r="Q17" i="12" s="1"/>
  <c r="P13" i="12"/>
  <c r="Q13" i="12" s="1"/>
  <c r="P9" i="12"/>
  <c r="Q9" i="12" s="1"/>
  <c r="P5" i="12"/>
  <c r="Q5" i="12" s="1"/>
  <c r="P4" i="12"/>
  <c r="Q4" i="12" s="1"/>
  <c r="P21" i="12"/>
  <c r="Q21" i="12" s="1"/>
  <c r="P50" i="12"/>
  <c r="Q50" i="12" s="1"/>
  <c r="P46" i="12"/>
  <c r="Q46" i="12" s="1"/>
  <c r="P42" i="12"/>
  <c r="Q42" i="12" s="1"/>
  <c r="P38" i="12"/>
  <c r="Q38" i="12" s="1"/>
  <c r="P34" i="12"/>
  <c r="Q34" i="12" s="1"/>
  <c r="P29" i="12"/>
  <c r="Q29" i="12" s="1"/>
  <c r="P18" i="12"/>
  <c r="Q18" i="12" s="1"/>
  <c r="P14" i="12"/>
  <c r="Q14" i="12" s="1"/>
  <c r="P10" i="12"/>
  <c r="Q10" i="12" s="1"/>
  <c r="P6" i="12"/>
  <c r="Q6" i="12" s="1"/>
  <c r="P68" i="12"/>
  <c r="Q68" i="12" s="1"/>
  <c r="P52" i="12"/>
  <c r="Q52" i="12" s="1"/>
  <c r="P44" i="12"/>
  <c r="Q44" i="12" s="1"/>
  <c r="P31" i="12"/>
  <c r="Q31" i="12" s="1"/>
  <c r="P22" i="12"/>
  <c r="Q22" i="12" s="1"/>
  <c r="P20" i="12"/>
  <c r="Q20" i="12" s="1"/>
  <c r="P49" i="12"/>
  <c r="Q49" i="12" s="1"/>
  <c r="P45" i="12"/>
  <c r="Q45" i="12" s="1"/>
  <c r="P41" i="12"/>
  <c r="Q41" i="12" s="1"/>
  <c r="P37" i="12"/>
  <c r="Q37" i="12" s="1"/>
  <c r="P33" i="12"/>
  <c r="Q33" i="12" s="1"/>
  <c r="P28" i="12"/>
  <c r="Q28" i="12" s="1"/>
  <c r="P19" i="12"/>
  <c r="Q19" i="12" s="1"/>
  <c r="P15" i="12"/>
  <c r="Q15" i="12" s="1"/>
  <c r="P11" i="12"/>
  <c r="Q11" i="12" s="1"/>
  <c r="P7" i="12"/>
  <c r="Q7" i="12" s="1"/>
  <c r="P48" i="12"/>
  <c r="Q48" i="12" s="1"/>
  <c r="P40" i="12"/>
  <c r="Q40" i="12" s="1"/>
  <c r="P36" i="12"/>
  <c r="Q36" i="12" s="1"/>
  <c r="P27" i="12"/>
  <c r="Q27" i="12" s="1"/>
  <c r="P16" i="12"/>
  <c r="Q16" i="12" s="1"/>
  <c r="P12" i="12"/>
  <c r="Q12" i="12" s="1"/>
  <c r="P8" i="12"/>
  <c r="Q8" i="12" s="1"/>
  <c r="N64" i="12"/>
  <c r="O64" i="12" s="1"/>
  <c r="AH64" i="12" s="1"/>
  <c r="M64" i="12"/>
  <c r="N67" i="12"/>
  <c r="O67" i="12" s="1"/>
  <c r="AH67" i="12" s="1"/>
  <c r="M67" i="12"/>
  <c r="AI50" i="12"/>
  <c r="AJ50" i="12" s="1"/>
  <c r="N128" i="12"/>
  <c r="O128" i="12" s="1"/>
  <c r="AH128" i="12" s="1"/>
  <c r="M128" i="12"/>
  <c r="N131" i="12"/>
  <c r="O131" i="12" s="1"/>
  <c r="AH131" i="12" s="1"/>
  <c r="M131" i="12"/>
  <c r="N62" i="12"/>
  <c r="O62" i="12" s="1"/>
  <c r="AH62" i="12" s="1"/>
  <c r="M62" i="12"/>
  <c r="AI66" i="12"/>
  <c r="AJ66" i="12" s="1"/>
  <c r="AI42" i="12"/>
  <c r="AJ42" i="12" s="1"/>
  <c r="AI53" i="12"/>
  <c r="AJ53" i="12" s="1"/>
  <c r="AI47" i="12"/>
  <c r="AJ47" i="12" s="1"/>
  <c r="N36" i="12"/>
  <c r="O36" i="12" s="1"/>
  <c r="AH36" i="12" s="1"/>
  <c r="N35" i="12"/>
  <c r="O35" i="12" s="1"/>
  <c r="AH35" i="12" s="1"/>
  <c r="M35" i="12"/>
  <c r="N60" i="12"/>
  <c r="O60" i="12" s="1"/>
  <c r="AH60" i="12" s="1"/>
  <c r="M60" i="12"/>
  <c r="AI48" i="12"/>
  <c r="AJ48" i="12" s="1"/>
  <c r="N133" i="12"/>
  <c r="O133" i="12" s="1"/>
  <c r="AH133" i="12" s="1"/>
  <c r="M133" i="12"/>
  <c r="N130" i="12"/>
  <c r="O130" i="12" s="1"/>
  <c r="AH130" i="12" s="1"/>
  <c r="N61" i="12"/>
  <c r="O61" i="12" s="1"/>
  <c r="AH61" i="12" s="1"/>
  <c r="M61" i="12"/>
  <c r="N65" i="12"/>
  <c r="O65" i="12" s="1"/>
  <c r="AH65" i="12" s="1"/>
  <c r="AI49" i="12"/>
  <c r="AJ49" i="12" s="1"/>
  <c r="AI52" i="12"/>
  <c r="AJ52" i="12" s="1"/>
  <c r="AI44" i="12"/>
  <c r="AJ44" i="12" s="1"/>
  <c r="N27" i="12"/>
  <c r="O27" i="12" s="1"/>
  <c r="AH27" i="12" s="1"/>
  <c r="M27" i="12"/>
  <c r="AI39" i="12"/>
  <c r="AJ39" i="12" s="1"/>
  <c r="AJ5" i="12"/>
  <c r="AE5" i="12" s="1"/>
  <c r="D126" i="11"/>
  <c r="AC5" i="11"/>
  <c r="N129" i="11"/>
  <c r="O129" i="11" s="1"/>
  <c r="AH129" i="11" s="1"/>
  <c r="M129" i="11"/>
  <c r="N64" i="11"/>
  <c r="O64" i="11" s="1"/>
  <c r="AH64" i="11" s="1"/>
  <c r="M64" i="11"/>
  <c r="N65" i="11"/>
  <c r="O65" i="11" s="1"/>
  <c r="AH65" i="11" s="1"/>
  <c r="N62" i="11"/>
  <c r="O62" i="11" s="1"/>
  <c r="AH62" i="11" s="1"/>
  <c r="M62" i="11"/>
  <c r="N60" i="11"/>
  <c r="O60" i="11" s="1"/>
  <c r="AH60" i="11" s="1"/>
  <c r="M60" i="11"/>
  <c r="L78" i="11"/>
  <c r="M70" i="11"/>
  <c r="L77" i="11"/>
  <c r="L76" i="11"/>
  <c r="L75" i="11"/>
  <c r="L74" i="11"/>
  <c r="L73" i="11"/>
  <c r="L72" i="11"/>
  <c r="L71" i="11"/>
  <c r="P70" i="11"/>
  <c r="Q70" i="11" s="1"/>
  <c r="L79" i="11"/>
  <c r="N70" i="11"/>
  <c r="O70" i="11" s="1"/>
  <c r="AH70" i="11" s="1"/>
  <c r="N69" i="11"/>
  <c r="O69" i="11" s="1"/>
  <c r="AH69" i="11" s="1"/>
  <c r="M69" i="11"/>
  <c r="AI54" i="11"/>
  <c r="AJ54" i="11" s="1"/>
  <c r="AI50" i="11"/>
  <c r="AJ50" i="11" s="1"/>
  <c r="AI46" i="11"/>
  <c r="AJ46" i="11" s="1"/>
  <c r="D49" i="11"/>
  <c r="AI42" i="11"/>
  <c r="AJ42" i="11" s="1"/>
  <c r="AI38" i="11"/>
  <c r="AJ38" i="11" s="1"/>
  <c r="M33" i="11"/>
  <c r="P33" i="11"/>
  <c r="Q33" i="11" s="1"/>
  <c r="N33" i="11"/>
  <c r="O33" i="11" s="1"/>
  <c r="AH33" i="11" s="1"/>
  <c r="M29" i="11"/>
  <c r="P29" i="11"/>
  <c r="Q29" i="11" s="1"/>
  <c r="N29" i="11"/>
  <c r="O29" i="11" s="1"/>
  <c r="AH29" i="11" s="1"/>
  <c r="N34" i="11"/>
  <c r="O34" i="11" s="1"/>
  <c r="AH34" i="11" s="1"/>
  <c r="AI25" i="11"/>
  <c r="AJ25" i="11" s="1"/>
  <c r="N132" i="11"/>
  <c r="O132" i="11" s="1"/>
  <c r="AH132" i="11" s="1"/>
  <c r="M132" i="11"/>
  <c r="N128" i="11"/>
  <c r="O128" i="11" s="1"/>
  <c r="AH128" i="11" s="1"/>
  <c r="M128" i="11"/>
  <c r="P129" i="11"/>
  <c r="Q129" i="11" s="1"/>
  <c r="P69" i="11"/>
  <c r="Q69" i="11" s="1"/>
  <c r="M67" i="11"/>
  <c r="P67" i="11"/>
  <c r="Q67" i="11" s="1"/>
  <c r="N67" i="11"/>
  <c r="O67" i="11" s="1"/>
  <c r="AH67" i="11" s="1"/>
  <c r="AI53" i="11"/>
  <c r="AJ53" i="11" s="1"/>
  <c r="AI49" i="11"/>
  <c r="AJ49" i="11" s="1"/>
  <c r="AI45" i="11"/>
  <c r="AJ45" i="11" s="1"/>
  <c r="AI41" i="11"/>
  <c r="AJ41" i="11" s="1"/>
  <c r="AI37" i="11"/>
  <c r="AJ37" i="11" s="1"/>
  <c r="M32" i="11"/>
  <c r="P32" i="11"/>
  <c r="Q32" i="11" s="1"/>
  <c r="N32" i="11"/>
  <c r="O32" i="11" s="1"/>
  <c r="AH32" i="11" s="1"/>
  <c r="M28" i="11"/>
  <c r="P28" i="11"/>
  <c r="Q28" i="11" s="1"/>
  <c r="N28" i="11"/>
  <c r="O28" i="11" s="1"/>
  <c r="AH28" i="11" s="1"/>
  <c r="AI35" i="11"/>
  <c r="AJ35" i="11" s="1"/>
  <c r="N131" i="11"/>
  <c r="O131" i="11" s="1"/>
  <c r="AH131" i="11" s="1"/>
  <c r="M131" i="11"/>
  <c r="N127" i="11"/>
  <c r="O127" i="11" s="1"/>
  <c r="AH127" i="11" s="1"/>
  <c r="M127" i="11"/>
  <c r="AI135" i="11"/>
  <c r="AJ135" i="11" s="1"/>
  <c r="N63" i="11"/>
  <c r="O63" i="11" s="1"/>
  <c r="AH63" i="11" s="1"/>
  <c r="M63" i="11"/>
  <c r="N61" i="11"/>
  <c r="O61" i="11" s="1"/>
  <c r="AH61" i="11" s="1"/>
  <c r="M61" i="11"/>
  <c r="N59" i="11"/>
  <c r="O59" i="11" s="1"/>
  <c r="AH59" i="11" s="1"/>
  <c r="M59" i="11"/>
  <c r="M66" i="11"/>
  <c r="P66" i="11"/>
  <c r="Q66" i="11" s="1"/>
  <c r="N66" i="11"/>
  <c r="O66" i="11" s="1"/>
  <c r="AH66" i="11" s="1"/>
  <c r="AI52" i="11"/>
  <c r="AJ52" i="11" s="1"/>
  <c r="AI48" i="11"/>
  <c r="AJ48" i="11" s="1"/>
  <c r="AI44" i="11"/>
  <c r="AJ44" i="11" s="1"/>
  <c r="AI40" i="11"/>
  <c r="AJ40" i="11" s="1"/>
  <c r="AI36" i="11"/>
  <c r="AJ36" i="11" s="1"/>
  <c r="M31" i="11"/>
  <c r="P31" i="11"/>
  <c r="Q31" i="11" s="1"/>
  <c r="N31" i="11"/>
  <c r="O31" i="11" s="1"/>
  <c r="AH31" i="11" s="1"/>
  <c r="M27" i="11"/>
  <c r="P27" i="11"/>
  <c r="Q27" i="11" s="1"/>
  <c r="N27" i="11"/>
  <c r="O27" i="11" s="1"/>
  <c r="AH27" i="11" s="1"/>
  <c r="D21" i="11"/>
  <c r="N134" i="11"/>
  <c r="O134" i="11" s="1"/>
  <c r="AH134" i="11" s="1"/>
  <c r="M134" i="11"/>
  <c r="N130" i="11"/>
  <c r="O130" i="11" s="1"/>
  <c r="AH130" i="11" s="1"/>
  <c r="M130" i="11"/>
  <c r="P127" i="11"/>
  <c r="Q127" i="11" s="1"/>
  <c r="P131" i="11"/>
  <c r="Q131" i="11" s="1"/>
  <c r="P64" i="11"/>
  <c r="Q64" i="11" s="1"/>
  <c r="P62" i="11"/>
  <c r="Q62" i="11" s="1"/>
  <c r="P60" i="11"/>
  <c r="Q60" i="11" s="1"/>
  <c r="N68" i="11"/>
  <c r="O68" i="11" s="1"/>
  <c r="AH68" i="11" s="1"/>
  <c r="M68" i="11"/>
  <c r="AI55" i="11"/>
  <c r="AJ55" i="11" s="1"/>
  <c r="AI51" i="11"/>
  <c r="AJ51" i="11" s="1"/>
  <c r="AI47" i="11"/>
  <c r="AJ47" i="11" s="1"/>
  <c r="AI43" i="11"/>
  <c r="AJ43" i="11" s="1"/>
  <c r="AI39" i="11"/>
  <c r="AJ39" i="11" s="1"/>
  <c r="M30" i="11"/>
  <c r="P30" i="11"/>
  <c r="Q30" i="11" s="1"/>
  <c r="N30" i="11"/>
  <c r="O30" i="11" s="1"/>
  <c r="AH30" i="11" s="1"/>
  <c r="AI26" i="11"/>
  <c r="AJ26" i="11" s="1"/>
  <c r="AI24" i="11"/>
  <c r="AJ24" i="11" s="1"/>
  <c r="N133" i="11"/>
  <c r="O133" i="11" s="1"/>
  <c r="AH133" i="11" s="1"/>
  <c r="M133" i="11"/>
  <c r="AL136" i="10"/>
  <c r="AN135" i="10"/>
  <c r="AM135" i="10"/>
  <c r="X135" i="10"/>
  <c r="T135" i="10"/>
  <c r="AN134" i="10"/>
  <c r="AM134" i="10"/>
  <c r="X134" i="10"/>
  <c r="T134" i="10"/>
  <c r="AN133" i="10"/>
  <c r="AM133" i="10"/>
  <c r="X133" i="10"/>
  <c r="T133" i="10"/>
  <c r="AN132" i="10"/>
  <c r="AM132" i="10"/>
  <c r="X132" i="10"/>
  <c r="T132" i="10"/>
  <c r="AN131" i="10"/>
  <c r="AM131" i="10"/>
  <c r="X131" i="10"/>
  <c r="T131" i="10"/>
  <c r="AN130" i="10"/>
  <c r="AM130" i="10"/>
  <c r="X130" i="10"/>
  <c r="T130" i="10"/>
  <c r="AN129" i="10"/>
  <c r="AM129" i="10"/>
  <c r="X129" i="10"/>
  <c r="T129" i="10"/>
  <c r="AN128" i="10"/>
  <c r="AM128" i="10"/>
  <c r="X128" i="10"/>
  <c r="T128" i="10"/>
  <c r="AN127" i="10"/>
  <c r="AM127" i="10"/>
  <c r="X127" i="10"/>
  <c r="T127" i="10"/>
  <c r="AN126" i="10"/>
  <c r="AM126" i="10"/>
  <c r="X126" i="10"/>
  <c r="T126" i="10"/>
  <c r="K126" i="10"/>
  <c r="K134" i="10" s="1"/>
  <c r="L134" i="10" s="1"/>
  <c r="AN125" i="10"/>
  <c r="AM125" i="10"/>
  <c r="X125" i="10"/>
  <c r="T125" i="10"/>
  <c r="K125" i="10"/>
  <c r="AN124" i="10"/>
  <c r="AM124" i="10"/>
  <c r="X124" i="10"/>
  <c r="T124" i="10"/>
  <c r="K124" i="10"/>
  <c r="AN123" i="10"/>
  <c r="AM123" i="10"/>
  <c r="X123" i="10"/>
  <c r="T123" i="10"/>
  <c r="K123" i="10"/>
  <c r="AN122" i="10"/>
  <c r="AM122" i="10"/>
  <c r="X122" i="10"/>
  <c r="T122" i="10"/>
  <c r="K122" i="10"/>
  <c r="L122" i="10" s="1"/>
  <c r="AN121" i="10"/>
  <c r="AM121" i="10"/>
  <c r="X121" i="10"/>
  <c r="T121" i="10"/>
  <c r="K121" i="10"/>
  <c r="AN120" i="10"/>
  <c r="AM120" i="10"/>
  <c r="X120" i="10"/>
  <c r="T120" i="10"/>
  <c r="K120" i="10"/>
  <c r="M120" i="10" s="1"/>
  <c r="N120" i="10" s="1"/>
  <c r="AF120" i="10" s="1"/>
  <c r="AG120" i="10" s="1"/>
  <c r="AN119" i="10"/>
  <c r="AM119" i="10"/>
  <c r="X119" i="10"/>
  <c r="T119" i="10"/>
  <c r="L119" i="10"/>
  <c r="AN118" i="10"/>
  <c r="AM118" i="10"/>
  <c r="X118" i="10"/>
  <c r="T118" i="10"/>
  <c r="AN117" i="10"/>
  <c r="AM117" i="10"/>
  <c r="X117" i="10"/>
  <c r="T117" i="10"/>
  <c r="AN116" i="10"/>
  <c r="AM116" i="10"/>
  <c r="X116" i="10"/>
  <c r="T116" i="10"/>
  <c r="AN115" i="10"/>
  <c r="AM115" i="10"/>
  <c r="X115" i="10"/>
  <c r="T115" i="10"/>
  <c r="AN114" i="10"/>
  <c r="AM114" i="10"/>
  <c r="X114" i="10"/>
  <c r="T114" i="10"/>
  <c r="AN113" i="10"/>
  <c r="AM113" i="10"/>
  <c r="X113" i="10"/>
  <c r="T113" i="10"/>
  <c r="AN112" i="10"/>
  <c r="AM112" i="10"/>
  <c r="X112" i="10"/>
  <c r="T112" i="10"/>
  <c r="AN111" i="10"/>
  <c r="AM111" i="10"/>
  <c r="X111" i="10"/>
  <c r="T111" i="10"/>
  <c r="AN110" i="10"/>
  <c r="AM110" i="10"/>
  <c r="X110" i="10"/>
  <c r="T110" i="10"/>
  <c r="AN109" i="10"/>
  <c r="AM109" i="10"/>
  <c r="X109" i="10"/>
  <c r="T109" i="10"/>
  <c r="AN108" i="10"/>
  <c r="AM108" i="10"/>
  <c r="X108" i="10"/>
  <c r="T108" i="10"/>
  <c r="AN107" i="10"/>
  <c r="AM107" i="10"/>
  <c r="X107" i="10"/>
  <c r="T107" i="10"/>
  <c r="AN106" i="10"/>
  <c r="AM106" i="10"/>
  <c r="X106" i="10"/>
  <c r="T106" i="10"/>
  <c r="AN105" i="10"/>
  <c r="AM105" i="10"/>
  <c r="X105" i="10"/>
  <c r="T105" i="10"/>
  <c r="AN104" i="10"/>
  <c r="AM104" i="10"/>
  <c r="X104" i="10"/>
  <c r="T104" i="10"/>
  <c r="AN103" i="10"/>
  <c r="AM103" i="10"/>
  <c r="X103" i="10"/>
  <c r="T103" i="10"/>
  <c r="AN102" i="10"/>
  <c r="AM102" i="10"/>
  <c r="X102" i="10"/>
  <c r="T102" i="10"/>
  <c r="AN101" i="10"/>
  <c r="AM101" i="10"/>
  <c r="X101" i="10"/>
  <c r="T101" i="10"/>
  <c r="AN100" i="10"/>
  <c r="AM100" i="10"/>
  <c r="X100" i="10"/>
  <c r="T100" i="10"/>
  <c r="AN99" i="10"/>
  <c r="AM99" i="10"/>
  <c r="X99" i="10"/>
  <c r="T99" i="10"/>
  <c r="AN98" i="10"/>
  <c r="AM98" i="10"/>
  <c r="X98" i="10"/>
  <c r="T98" i="10"/>
  <c r="AN97" i="10"/>
  <c r="AM97" i="10"/>
  <c r="X97" i="10"/>
  <c r="T97" i="10"/>
  <c r="AN96" i="10"/>
  <c r="AM96" i="10"/>
  <c r="X96" i="10"/>
  <c r="T96" i="10"/>
  <c r="AN95" i="10"/>
  <c r="AM95" i="10"/>
  <c r="X95" i="10"/>
  <c r="T95" i="10"/>
  <c r="AN94" i="10"/>
  <c r="AM94" i="10"/>
  <c r="X94" i="10"/>
  <c r="T94" i="10"/>
  <c r="AN93" i="10"/>
  <c r="AM93" i="10"/>
  <c r="X93" i="10"/>
  <c r="T93" i="10"/>
  <c r="AN92" i="10"/>
  <c r="AM92" i="10"/>
  <c r="X92" i="10"/>
  <c r="T92" i="10"/>
  <c r="AN91" i="10"/>
  <c r="AM91" i="10"/>
  <c r="X91" i="10"/>
  <c r="T91" i="10"/>
  <c r="AN90" i="10"/>
  <c r="AM90" i="10"/>
  <c r="X90" i="10"/>
  <c r="T90" i="10"/>
  <c r="AN89" i="10"/>
  <c r="AM89" i="10"/>
  <c r="X89" i="10"/>
  <c r="T89" i="10"/>
  <c r="AN88" i="10"/>
  <c r="AM88" i="10"/>
  <c r="X88" i="10"/>
  <c r="T88" i="10"/>
  <c r="AN87" i="10"/>
  <c r="AM87" i="10"/>
  <c r="X87" i="10"/>
  <c r="T87" i="10"/>
  <c r="AN86" i="10"/>
  <c r="AM86" i="10"/>
  <c r="X86" i="10"/>
  <c r="T86" i="10"/>
  <c r="AN85" i="10"/>
  <c r="AM85" i="10"/>
  <c r="X85" i="10"/>
  <c r="T85" i="10"/>
  <c r="AN84" i="10"/>
  <c r="AM84" i="10"/>
  <c r="X84" i="10"/>
  <c r="T84" i="10"/>
  <c r="AN83" i="10"/>
  <c r="AM83" i="10"/>
  <c r="X83" i="10"/>
  <c r="T83" i="10"/>
  <c r="AN82" i="10"/>
  <c r="AM82" i="10"/>
  <c r="X82" i="10"/>
  <c r="T82" i="10"/>
  <c r="AN81" i="10"/>
  <c r="AM81" i="10"/>
  <c r="X81" i="10"/>
  <c r="T81" i="10"/>
  <c r="AN80" i="10"/>
  <c r="AM80" i="10"/>
  <c r="X80" i="10"/>
  <c r="T80" i="10"/>
  <c r="AN79" i="10"/>
  <c r="AM79" i="10"/>
  <c r="X79" i="10"/>
  <c r="T79" i="10"/>
  <c r="AN78" i="10"/>
  <c r="AM78" i="10"/>
  <c r="X78" i="10"/>
  <c r="T78" i="10"/>
  <c r="AN77" i="10"/>
  <c r="AM77" i="10"/>
  <c r="X77" i="10"/>
  <c r="T77" i="10"/>
  <c r="AN76" i="10"/>
  <c r="AM76" i="10"/>
  <c r="X76" i="10"/>
  <c r="T76" i="10"/>
  <c r="AN75" i="10"/>
  <c r="AM75" i="10"/>
  <c r="X75" i="10"/>
  <c r="T75" i="10"/>
  <c r="AN74" i="10"/>
  <c r="AM74" i="10"/>
  <c r="X74" i="10"/>
  <c r="T74" i="10"/>
  <c r="AN73" i="10"/>
  <c r="AM73" i="10"/>
  <c r="X73" i="10"/>
  <c r="T73" i="10"/>
  <c r="AN72" i="10"/>
  <c r="AM72" i="10"/>
  <c r="X72" i="10"/>
  <c r="T72" i="10"/>
  <c r="AN71" i="10"/>
  <c r="AM71" i="10"/>
  <c r="X71" i="10"/>
  <c r="T71" i="10"/>
  <c r="AN70" i="10"/>
  <c r="AM70" i="10"/>
  <c r="X70" i="10"/>
  <c r="AN69" i="10"/>
  <c r="AM69" i="10"/>
  <c r="X69" i="10"/>
  <c r="T69" i="10"/>
  <c r="AN68" i="10"/>
  <c r="AM68" i="10"/>
  <c r="X68" i="10"/>
  <c r="T68" i="10"/>
  <c r="AN67" i="10"/>
  <c r="AM67" i="10"/>
  <c r="X67" i="10"/>
  <c r="T67" i="10"/>
  <c r="AN66" i="10"/>
  <c r="AM66" i="10"/>
  <c r="X66" i="10"/>
  <c r="T66" i="10"/>
  <c r="AN65" i="10"/>
  <c r="AM65" i="10"/>
  <c r="X65" i="10"/>
  <c r="T65" i="10"/>
  <c r="AN64" i="10"/>
  <c r="AM64" i="10"/>
  <c r="X64" i="10"/>
  <c r="T64" i="10"/>
  <c r="AN63" i="10"/>
  <c r="AM63" i="10"/>
  <c r="X63" i="10"/>
  <c r="T63" i="10"/>
  <c r="AN62" i="10"/>
  <c r="AM62" i="10"/>
  <c r="X62" i="10"/>
  <c r="T62" i="10"/>
  <c r="AN61" i="10"/>
  <c r="AM61" i="10"/>
  <c r="X61" i="10"/>
  <c r="T61" i="10"/>
  <c r="AN60" i="10"/>
  <c r="AM60" i="10"/>
  <c r="X60" i="10"/>
  <c r="T60" i="10"/>
  <c r="AN59" i="10"/>
  <c r="AM59" i="10"/>
  <c r="X59" i="10"/>
  <c r="T59" i="10"/>
  <c r="AN58" i="10"/>
  <c r="AM58" i="10"/>
  <c r="X58" i="10"/>
  <c r="T58" i="10"/>
  <c r="K58" i="10"/>
  <c r="AN57" i="10"/>
  <c r="AM57" i="10"/>
  <c r="X57" i="10"/>
  <c r="T57" i="10"/>
  <c r="K57" i="10"/>
  <c r="AN56" i="10"/>
  <c r="AM56" i="10"/>
  <c r="X56" i="10"/>
  <c r="T56" i="10"/>
  <c r="K56" i="10"/>
  <c r="AN55" i="10"/>
  <c r="AM55" i="10"/>
  <c r="X55" i="10"/>
  <c r="T55" i="10"/>
  <c r="K55" i="10"/>
  <c r="AN54" i="10"/>
  <c r="AM54" i="10"/>
  <c r="X54" i="10"/>
  <c r="T54" i="10"/>
  <c r="K54" i="10"/>
  <c r="L54" i="10" s="1"/>
  <c r="AN53" i="10"/>
  <c r="AM53" i="10"/>
  <c r="X53" i="10"/>
  <c r="T53" i="10"/>
  <c r="K53" i="10"/>
  <c r="AN52" i="10"/>
  <c r="AM52" i="10"/>
  <c r="X52" i="10"/>
  <c r="T52" i="10"/>
  <c r="K52" i="10"/>
  <c r="AN51" i="10"/>
  <c r="AM51" i="10"/>
  <c r="X51" i="10"/>
  <c r="T51" i="10"/>
  <c r="K51" i="10"/>
  <c r="L51" i="10" s="1"/>
  <c r="AN50" i="10"/>
  <c r="AM50" i="10"/>
  <c r="X50" i="10"/>
  <c r="T50" i="10"/>
  <c r="K50" i="10"/>
  <c r="L50" i="10" s="1"/>
  <c r="AN49" i="10"/>
  <c r="AM49" i="10"/>
  <c r="X49" i="10"/>
  <c r="T49" i="10"/>
  <c r="L49" i="10"/>
  <c r="AN48" i="10"/>
  <c r="AM48" i="10"/>
  <c r="X48" i="10"/>
  <c r="T48" i="10"/>
  <c r="K48" i="10"/>
  <c r="L48" i="10" s="1"/>
  <c r="AN47" i="10"/>
  <c r="AM47" i="10"/>
  <c r="X47" i="10"/>
  <c r="T47" i="10"/>
  <c r="K47" i="10"/>
  <c r="AN46" i="10"/>
  <c r="AM46" i="10"/>
  <c r="X46" i="10"/>
  <c r="T46" i="10"/>
  <c r="K46" i="10"/>
  <c r="L46" i="10" s="1"/>
  <c r="AN45" i="10"/>
  <c r="AM45" i="10"/>
  <c r="X45" i="10"/>
  <c r="T45" i="10"/>
  <c r="K45" i="10"/>
  <c r="AN44" i="10"/>
  <c r="AM44" i="10"/>
  <c r="X44" i="10"/>
  <c r="T44" i="10"/>
  <c r="K44" i="10"/>
  <c r="AN43" i="10"/>
  <c r="AM43" i="10"/>
  <c r="X43" i="10"/>
  <c r="T43" i="10"/>
  <c r="K43" i="10"/>
  <c r="L43" i="10" s="1"/>
  <c r="AN42" i="10"/>
  <c r="AM42" i="10"/>
  <c r="X42" i="10"/>
  <c r="T42" i="10"/>
  <c r="K42" i="10"/>
  <c r="L42" i="10" s="1"/>
  <c r="AN41" i="10"/>
  <c r="AM41" i="10"/>
  <c r="X41" i="10"/>
  <c r="T41" i="10"/>
  <c r="L41" i="10"/>
  <c r="AN40" i="10"/>
  <c r="AM40" i="10"/>
  <c r="X40" i="10"/>
  <c r="T40" i="10"/>
  <c r="K40" i="10"/>
  <c r="M41" i="10" s="1"/>
  <c r="N41" i="10" s="1"/>
  <c r="AF41" i="10" s="1"/>
  <c r="AN39" i="10"/>
  <c r="AM39" i="10"/>
  <c r="X39" i="10"/>
  <c r="T39" i="10"/>
  <c r="K39" i="10"/>
  <c r="AN38" i="10"/>
  <c r="AM38" i="10"/>
  <c r="X38" i="10"/>
  <c r="T38" i="10"/>
  <c r="K38" i="10"/>
  <c r="L38" i="10" s="1"/>
  <c r="AN37" i="10"/>
  <c r="AM37" i="10"/>
  <c r="X37" i="10"/>
  <c r="T37" i="10"/>
  <c r="K37" i="10"/>
  <c r="AN36" i="10"/>
  <c r="AM36" i="10"/>
  <c r="X36" i="10"/>
  <c r="T36" i="10"/>
  <c r="K36" i="10"/>
  <c r="L36" i="10" s="1"/>
  <c r="AN35" i="10"/>
  <c r="AM35" i="10"/>
  <c r="X35" i="10"/>
  <c r="T35" i="10"/>
  <c r="L35" i="10"/>
  <c r="AN34" i="10"/>
  <c r="AM34" i="10"/>
  <c r="X34" i="10"/>
  <c r="T34" i="10"/>
  <c r="AN33" i="10"/>
  <c r="AM33" i="10"/>
  <c r="X33" i="10"/>
  <c r="T33" i="10"/>
  <c r="AN32" i="10"/>
  <c r="AM32" i="10"/>
  <c r="X32" i="10"/>
  <c r="T32" i="10"/>
  <c r="AN31" i="10"/>
  <c r="AM31" i="10"/>
  <c r="X31" i="10"/>
  <c r="T31" i="10"/>
  <c r="AN30" i="10"/>
  <c r="AM30" i="10"/>
  <c r="X30" i="10"/>
  <c r="T30" i="10"/>
  <c r="AN29" i="10"/>
  <c r="AM29" i="10"/>
  <c r="X29" i="10"/>
  <c r="T29" i="10"/>
  <c r="AN28" i="10"/>
  <c r="AM28" i="10"/>
  <c r="X28" i="10"/>
  <c r="T28" i="10"/>
  <c r="AN27" i="10"/>
  <c r="AM27" i="10"/>
  <c r="X27" i="10"/>
  <c r="T27" i="10"/>
  <c r="AN26" i="10"/>
  <c r="AM26" i="10"/>
  <c r="X26" i="10"/>
  <c r="T26" i="10"/>
  <c r="K26" i="10"/>
  <c r="K31" i="10" s="1"/>
  <c r="L31" i="10" s="1"/>
  <c r="AN25" i="10"/>
  <c r="AM25" i="10"/>
  <c r="X25" i="10"/>
  <c r="T25" i="10"/>
  <c r="K25" i="10"/>
  <c r="AN24" i="10"/>
  <c r="AM24" i="10"/>
  <c r="X24" i="10"/>
  <c r="T24" i="10"/>
  <c r="K24" i="10"/>
  <c r="AN23" i="10"/>
  <c r="AM23" i="10"/>
  <c r="X23" i="10"/>
  <c r="K23" i="10"/>
  <c r="L23" i="10" s="1"/>
  <c r="AN22" i="10"/>
  <c r="AM22" i="10"/>
  <c r="X22" i="10"/>
  <c r="T22" i="10"/>
  <c r="K22" i="10"/>
  <c r="M22" i="10" s="1"/>
  <c r="N22" i="10" s="1"/>
  <c r="AF22" i="10" s="1"/>
  <c r="AN21" i="10"/>
  <c r="AM21" i="10"/>
  <c r="X21" i="10"/>
  <c r="T21" i="10"/>
  <c r="M21" i="10"/>
  <c r="N21" i="10" s="1"/>
  <c r="AF21" i="10" s="1"/>
  <c r="L21" i="10"/>
  <c r="AN20" i="10"/>
  <c r="AM20" i="10"/>
  <c r="X20" i="10"/>
  <c r="T20" i="10"/>
  <c r="M20" i="10"/>
  <c r="N20" i="10" s="1"/>
  <c r="AF20" i="10" s="1"/>
  <c r="AG20" i="10" s="1"/>
  <c r="L20" i="10"/>
  <c r="AN19" i="10"/>
  <c r="AM19" i="10"/>
  <c r="X19" i="10"/>
  <c r="T19" i="10"/>
  <c r="M19" i="10"/>
  <c r="N19" i="10" s="1"/>
  <c r="AF19" i="10" s="1"/>
  <c r="AG19" i="10" s="1"/>
  <c r="L19" i="10"/>
  <c r="AN18" i="10"/>
  <c r="AM18" i="10"/>
  <c r="X18" i="10"/>
  <c r="T18" i="10"/>
  <c r="M18" i="10"/>
  <c r="N18" i="10" s="1"/>
  <c r="AF18" i="10" s="1"/>
  <c r="AG18" i="10" s="1"/>
  <c r="L18" i="10"/>
  <c r="AN17" i="10"/>
  <c r="AM17" i="10"/>
  <c r="X17" i="10"/>
  <c r="T17" i="10"/>
  <c r="M17" i="10"/>
  <c r="N17" i="10" s="1"/>
  <c r="AF17" i="10" s="1"/>
  <c r="AG17" i="10" s="1"/>
  <c r="L17" i="10"/>
  <c r="AN16" i="10"/>
  <c r="AM16" i="10"/>
  <c r="X16" i="10"/>
  <c r="T16" i="10"/>
  <c r="M16" i="10"/>
  <c r="N16" i="10" s="1"/>
  <c r="AF16" i="10" s="1"/>
  <c r="AG16" i="10" s="1"/>
  <c r="AH16" i="10" s="1"/>
  <c r="L16" i="10"/>
  <c r="AN15" i="10"/>
  <c r="AM15" i="10"/>
  <c r="X15" i="10"/>
  <c r="T15" i="10"/>
  <c r="M15" i="10"/>
  <c r="N15" i="10" s="1"/>
  <c r="AF15" i="10" s="1"/>
  <c r="AG15" i="10" s="1"/>
  <c r="L15" i="10"/>
  <c r="AN14" i="10"/>
  <c r="AM14" i="10"/>
  <c r="X14" i="10"/>
  <c r="T14" i="10"/>
  <c r="M14" i="10"/>
  <c r="N14" i="10" s="1"/>
  <c r="AF14" i="10" s="1"/>
  <c r="AG14" i="10" s="1"/>
  <c r="L14" i="10"/>
  <c r="AN13" i="10"/>
  <c r="AM13" i="10"/>
  <c r="X13" i="10"/>
  <c r="T13" i="10"/>
  <c r="M13" i="10"/>
  <c r="N13" i="10" s="1"/>
  <c r="AF13" i="10" s="1"/>
  <c r="AG13" i="10" s="1"/>
  <c r="L13" i="10"/>
  <c r="AN12" i="10"/>
  <c r="AM12" i="10"/>
  <c r="X12" i="10"/>
  <c r="T12" i="10"/>
  <c r="M12" i="10"/>
  <c r="N12" i="10" s="1"/>
  <c r="AF12" i="10" s="1"/>
  <c r="AG12" i="10" s="1"/>
  <c r="L12" i="10"/>
  <c r="AN11" i="10"/>
  <c r="AM11" i="10"/>
  <c r="X11" i="10"/>
  <c r="T11" i="10"/>
  <c r="M11" i="10"/>
  <c r="N11" i="10" s="1"/>
  <c r="AF11" i="10" s="1"/>
  <c r="AG11" i="10" s="1"/>
  <c r="L11" i="10"/>
  <c r="AN10" i="10"/>
  <c r="AM10" i="10"/>
  <c r="X10" i="10"/>
  <c r="T10" i="10"/>
  <c r="M10" i="10"/>
  <c r="N10" i="10" s="1"/>
  <c r="AF10" i="10" s="1"/>
  <c r="AG10" i="10" s="1"/>
  <c r="L10" i="10"/>
  <c r="AN9" i="10"/>
  <c r="AM9" i="10"/>
  <c r="X9" i="10"/>
  <c r="T9" i="10"/>
  <c r="M9" i="10"/>
  <c r="N9" i="10" s="1"/>
  <c r="AF9" i="10" s="1"/>
  <c r="AG9" i="10" s="1"/>
  <c r="AH9" i="10" s="1"/>
  <c r="L9" i="10"/>
  <c r="AN8" i="10"/>
  <c r="AM8" i="10"/>
  <c r="X8" i="10"/>
  <c r="T8" i="10"/>
  <c r="M8" i="10"/>
  <c r="N8" i="10" s="1"/>
  <c r="AF8" i="10" s="1"/>
  <c r="AG8" i="10" s="1"/>
  <c r="L8" i="10"/>
  <c r="AN7" i="10"/>
  <c r="AM7" i="10"/>
  <c r="X7" i="10"/>
  <c r="T7" i="10"/>
  <c r="M7" i="10"/>
  <c r="N7" i="10" s="1"/>
  <c r="AF7" i="10" s="1"/>
  <c r="AG7" i="10" s="1"/>
  <c r="L7" i="10"/>
  <c r="AN6" i="10"/>
  <c r="AM6" i="10"/>
  <c r="X6" i="10"/>
  <c r="T6" i="10"/>
  <c r="M6" i="10"/>
  <c r="N6" i="10" s="1"/>
  <c r="AF6" i="10" s="1"/>
  <c r="AG6" i="10" s="1"/>
  <c r="L6" i="10"/>
  <c r="AN5" i="10"/>
  <c r="AM5" i="10"/>
  <c r="X5" i="10"/>
  <c r="T5" i="10"/>
  <c r="M5" i="10"/>
  <c r="N5" i="10" s="1"/>
  <c r="AF5" i="10" s="1"/>
  <c r="L5" i="10"/>
  <c r="AA4" i="10"/>
  <c r="AB4" i="10" s="1"/>
  <c r="G4" i="10" s="1"/>
  <c r="X4" i="10"/>
  <c r="Z4" i="10" s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P6" i="1"/>
  <c r="AP7" i="1"/>
  <c r="AP8" i="1"/>
  <c r="AP9" i="1"/>
  <c r="AP10" i="1"/>
  <c r="AP11" i="1"/>
  <c r="AP12" i="1"/>
  <c r="AP13" i="1"/>
  <c r="AP5" i="1"/>
  <c r="AO6" i="1"/>
  <c r="AO7" i="1"/>
  <c r="AO8" i="1"/>
  <c r="AO9" i="1"/>
  <c r="AO10" i="1"/>
  <c r="AO11" i="1"/>
  <c r="AO12" i="1"/>
  <c r="AO13" i="1"/>
  <c r="AO5" i="1"/>
  <c r="I26" i="2"/>
  <c r="I28" i="2"/>
  <c r="I30" i="2"/>
  <c r="I32" i="2"/>
  <c r="I34" i="2"/>
  <c r="B35" i="2"/>
  <c r="I35" i="2" s="1"/>
  <c r="B34" i="2"/>
  <c r="B33" i="2"/>
  <c r="I33" i="2" s="1"/>
  <c r="B32" i="2"/>
  <c r="B31" i="2"/>
  <c r="I31" i="2" s="1"/>
  <c r="B30" i="2"/>
  <c r="B29" i="2"/>
  <c r="I29" i="2" s="1"/>
  <c r="B28" i="2"/>
  <c r="B27" i="2"/>
  <c r="I27" i="2" s="1"/>
  <c r="B26" i="2"/>
  <c r="B25" i="2"/>
  <c r="I25" i="2" s="1"/>
  <c r="B24" i="2"/>
  <c r="I24" i="2" s="1"/>
  <c r="AL136" i="9"/>
  <c r="X135" i="9"/>
  <c r="T135" i="9"/>
  <c r="X134" i="9"/>
  <c r="T134" i="9"/>
  <c r="X133" i="9"/>
  <c r="T133" i="9"/>
  <c r="X132" i="9"/>
  <c r="T132" i="9"/>
  <c r="X131" i="9"/>
  <c r="T131" i="9"/>
  <c r="X130" i="9"/>
  <c r="T130" i="9"/>
  <c r="X129" i="9"/>
  <c r="T129" i="9"/>
  <c r="X128" i="9"/>
  <c r="T128" i="9"/>
  <c r="X127" i="9"/>
  <c r="T127" i="9"/>
  <c r="X126" i="9"/>
  <c r="T126" i="9"/>
  <c r="K126" i="9"/>
  <c r="K133" i="9" s="1"/>
  <c r="X125" i="9"/>
  <c r="T125" i="9"/>
  <c r="K125" i="9"/>
  <c r="L125" i="9" s="1"/>
  <c r="X124" i="9"/>
  <c r="T124" i="9"/>
  <c r="K124" i="9"/>
  <c r="L124" i="9" s="1"/>
  <c r="X123" i="9"/>
  <c r="T123" i="9"/>
  <c r="K123" i="9"/>
  <c r="X122" i="9"/>
  <c r="T122" i="9"/>
  <c r="K122" i="9"/>
  <c r="X121" i="9"/>
  <c r="T121" i="9"/>
  <c r="K121" i="9"/>
  <c r="L121" i="9" s="1"/>
  <c r="X120" i="9"/>
  <c r="T120" i="9"/>
  <c r="K120" i="9"/>
  <c r="M120" i="9" s="1"/>
  <c r="N120" i="9" s="1"/>
  <c r="AF120" i="9" s="1"/>
  <c r="X119" i="9"/>
  <c r="T119" i="9"/>
  <c r="L119" i="9"/>
  <c r="X118" i="9"/>
  <c r="T118" i="9"/>
  <c r="X117" i="9"/>
  <c r="T117" i="9"/>
  <c r="X116" i="9"/>
  <c r="T116" i="9"/>
  <c r="X115" i="9"/>
  <c r="T115" i="9"/>
  <c r="X114" i="9"/>
  <c r="T114" i="9"/>
  <c r="X113" i="9"/>
  <c r="T113" i="9"/>
  <c r="X112" i="9"/>
  <c r="T112" i="9"/>
  <c r="X111" i="9"/>
  <c r="T111" i="9"/>
  <c r="X110" i="9"/>
  <c r="T110" i="9"/>
  <c r="X109" i="9"/>
  <c r="T109" i="9"/>
  <c r="X108" i="9"/>
  <c r="T108" i="9"/>
  <c r="X107" i="9"/>
  <c r="T107" i="9"/>
  <c r="X106" i="9"/>
  <c r="T106" i="9"/>
  <c r="X105" i="9"/>
  <c r="T105" i="9"/>
  <c r="X104" i="9"/>
  <c r="T104" i="9"/>
  <c r="X103" i="9"/>
  <c r="T103" i="9"/>
  <c r="X102" i="9"/>
  <c r="T102" i="9"/>
  <c r="X101" i="9"/>
  <c r="T101" i="9"/>
  <c r="X100" i="9"/>
  <c r="T100" i="9"/>
  <c r="X99" i="9"/>
  <c r="T99" i="9"/>
  <c r="X98" i="9"/>
  <c r="T98" i="9"/>
  <c r="X97" i="9"/>
  <c r="T97" i="9"/>
  <c r="X96" i="9"/>
  <c r="T96" i="9"/>
  <c r="X95" i="9"/>
  <c r="T95" i="9"/>
  <c r="X94" i="9"/>
  <c r="T94" i="9"/>
  <c r="X93" i="9"/>
  <c r="T93" i="9"/>
  <c r="X92" i="9"/>
  <c r="T92" i="9"/>
  <c r="X91" i="9"/>
  <c r="T91" i="9"/>
  <c r="X90" i="9"/>
  <c r="T90" i="9"/>
  <c r="X89" i="9"/>
  <c r="T89" i="9"/>
  <c r="X88" i="9"/>
  <c r="T88" i="9"/>
  <c r="X87" i="9"/>
  <c r="T87" i="9"/>
  <c r="X86" i="9"/>
  <c r="T86" i="9"/>
  <c r="X85" i="9"/>
  <c r="T85" i="9"/>
  <c r="X84" i="9"/>
  <c r="T84" i="9"/>
  <c r="X83" i="9"/>
  <c r="T83" i="9"/>
  <c r="X82" i="9"/>
  <c r="T82" i="9"/>
  <c r="X81" i="9"/>
  <c r="T81" i="9"/>
  <c r="X80" i="9"/>
  <c r="T80" i="9"/>
  <c r="X79" i="9"/>
  <c r="T79" i="9"/>
  <c r="X78" i="9"/>
  <c r="T78" i="9"/>
  <c r="X77" i="9"/>
  <c r="T77" i="9"/>
  <c r="X76" i="9"/>
  <c r="T76" i="9"/>
  <c r="X75" i="9"/>
  <c r="T75" i="9"/>
  <c r="X74" i="9"/>
  <c r="T74" i="9"/>
  <c r="X73" i="9"/>
  <c r="T73" i="9"/>
  <c r="X72" i="9"/>
  <c r="T72" i="9"/>
  <c r="X71" i="9"/>
  <c r="T71" i="9"/>
  <c r="X70" i="9"/>
  <c r="X69" i="9"/>
  <c r="T69" i="9"/>
  <c r="X68" i="9"/>
  <c r="T68" i="9"/>
  <c r="X67" i="9"/>
  <c r="T67" i="9"/>
  <c r="X66" i="9"/>
  <c r="T66" i="9"/>
  <c r="X65" i="9"/>
  <c r="T65" i="9"/>
  <c r="X64" i="9"/>
  <c r="T64" i="9"/>
  <c r="X63" i="9"/>
  <c r="T63" i="9"/>
  <c r="X62" i="9"/>
  <c r="T62" i="9"/>
  <c r="X61" i="9"/>
  <c r="T61" i="9"/>
  <c r="X60" i="9"/>
  <c r="T60" i="9"/>
  <c r="X59" i="9"/>
  <c r="T59" i="9"/>
  <c r="X58" i="9"/>
  <c r="T58" i="9"/>
  <c r="K58" i="9"/>
  <c r="K61" i="9" s="1"/>
  <c r="X57" i="9"/>
  <c r="T57" i="9"/>
  <c r="K57" i="9"/>
  <c r="L57" i="9" s="1"/>
  <c r="X56" i="9"/>
  <c r="T56" i="9"/>
  <c r="K56" i="9"/>
  <c r="L56" i="9" s="1"/>
  <c r="X55" i="9"/>
  <c r="T55" i="9"/>
  <c r="K55" i="9"/>
  <c r="X54" i="9"/>
  <c r="T54" i="9"/>
  <c r="K54" i="9"/>
  <c r="M54" i="9" s="1"/>
  <c r="N54" i="9" s="1"/>
  <c r="AF54" i="9" s="1"/>
  <c r="X53" i="9"/>
  <c r="T53" i="9"/>
  <c r="K53" i="9"/>
  <c r="L53" i="9" s="1"/>
  <c r="X52" i="9"/>
  <c r="T52" i="9"/>
  <c r="K52" i="9"/>
  <c r="M52" i="9" s="1"/>
  <c r="N52" i="9" s="1"/>
  <c r="AF52" i="9" s="1"/>
  <c r="AG52" i="9" s="1"/>
  <c r="X51" i="9"/>
  <c r="T51" i="9"/>
  <c r="K51" i="9"/>
  <c r="X50" i="9"/>
  <c r="T50" i="9"/>
  <c r="K50" i="9"/>
  <c r="M50" i="9" s="1"/>
  <c r="N50" i="9" s="1"/>
  <c r="AF50" i="9" s="1"/>
  <c r="X49" i="9"/>
  <c r="T49" i="9"/>
  <c r="L49" i="9"/>
  <c r="X48" i="9"/>
  <c r="T48" i="9"/>
  <c r="K48" i="9"/>
  <c r="M49" i="9" s="1"/>
  <c r="N49" i="9" s="1"/>
  <c r="AF49" i="9" s="1"/>
  <c r="X47" i="9"/>
  <c r="T47" i="9"/>
  <c r="K47" i="9"/>
  <c r="X46" i="9"/>
  <c r="T46" i="9"/>
  <c r="K46" i="9"/>
  <c r="X45" i="9"/>
  <c r="T45" i="9"/>
  <c r="K45" i="9"/>
  <c r="L45" i="9" s="1"/>
  <c r="X44" i="9"/>
  <c r="T44" i="9"/>
  <c r="K44" i="9"/>
  <c r="L44" i="9" s="1"/>
  <c r="X43" i="9"/>
  <c r="T43" i="9"/>
  <c r="K43" i="9"/>
  <c r="L43" i="9" s="1"/>
  <c r="X42" i="9"/>
  <c r="T42" i="9"/>
  <c r="K42" i="9"/>
  <c r="M42" i="9" s="1"/>
  <c r="N42" i="9" s="1"/>
  <c r="AF42" i="9" s="1"/>
  <c r="X41" i="9"/>
  <c r="T41" i="9"/>
  <c r="L41" i="9"/>
  <c r="X40" i="9"/>
  <c r="T40" i="9"/>
  <c r="K40" i="9"/>
  <c r="M41" i="9" s="1"/>
  <c r="N41" i="9" s="1"/>
  <c r="AF41" i="9" s="1"/>
  <c r="AG41" i="9" s="1"/>
  <c r="X39" i="9"/>
  <c r="T39" i="9"/>
  <c r="K39" i="9"/>
  <c r="X38" i="9"/>
  <c r="T38" i="9"/>
  <c r="K38" i="9"/>
  <c r="L38" i="9" s="1"/>
  <c r="X37" i="9"/>
  <c r="T37" i="9"/>
  <c r="K37" i="9"/>
  <c r="L37" i="9" s="1"/>
  <c r="X36" i="9"/>
  <c r="T36" i="9"/>
  <c r="K36" i="9"/>
  <c r="M36" i="9" s="1"/>
  <c r="N36" i="9" s="1"/>
  <c r="AF36" i="9" s="1"/>
  <c r="X35" i="9"/>
  <c r="T35" i="9"/>
  <c r="L35" i="9"/>
  <c r="X34" i="9"/>
  <c r="T34" i="9"/>
  <c r="X33" i="9"/>
  <c r="T33" i="9"/>
  <c r="X32" i="9"/>
  <c r="T32" i="9"/>
  <c r="X31" i="9"/>
  <c r="T31" i="9"/>
  <c r="X30" i="9"/>
  <c r="T30" i="9"/>
  <c r="X29" i="9"/>
  <c r="T29" i="9"/>
  <c r="X28" i="9"/>
  <c r="T28" i="9"/>
  <c r="X27" i="9"/>
  <c r="T27" i="9"/>
  <c r="X26" i="9"/>
  <c r="T26" i="9"/>
  <c r="K26" i="9"/>
  <c r="K32" i="9" s="1"/>
  <c r="X25" i="9"/>
  <c r="T25" i="9"/>
  <c r="K25" i="9"/>
  <c r="X24" i="9"/>
  <c r="T24" i="9"/>
  <c r="K24" i="9"/>
  <c r="L24" i="9" s="1"/>
  <c r="X23" i="9"/>
  <c r="K23" i="9"/>
  <c r="L23" i="9" s="1"/>
  <c r="X22" i="9"/>
  <c r="T22" i="9"/>
  <c r="K22" i="9"/>
  <c r="M22" i="9" s="1"/>
  <c r="N22" i="9" s="1"/>
  <c r="AF22" i="9" s="1"/>
  <c r="X21" i="9"/>
  <c r="T21" i="9"/>
  <c r="M21" i="9"/>
  <c r="N21" i="9" s="1"/>
  <c r="AF21" i="9" s="1"/>
  <c r="AG21" i="9" s="1"/>
  <c r="L21" i="9"/>
  <c r="X20" i="9"/>
  <c r="T20" i="9"/>
  <c r="M20" i="9"/>
  <c r="N20" i="9" s="1"/>
  <c r="AF20" i="9" s="1"/>
  <c r="L20" i="9"/>
  <c r="X19" i="9"/>
  <c r="T19" i="9"/>
  <c r="M19" i="9"/>
  <c r="N19" i="9" s="1"/>
  <c r="AF19" i="9" s="1"/>
  <c r="L19" i="9"/>
  <c r="X18" i="9"/>
  <c r="T18" i="9"/>
  <c r="M18" i="9"/>
  <c r="N18" i="9" s="1"/>
  <c r="AF18" i="9" s="1"/>
  <c r="L18" i="9"/>
  <c r="X17" i="9"/>
  <c r="T17" i="9"/>
  <c r="M17" i="9"/>
  <c r="N17" i="9" s="1"/>
  <c r="AF17" i="9" s="1"/>
  <c r="L17" i="9"/>
  <c r="X16" i="9"/>
  <c r="T16" i="9"/>
  <c r="M16" i="9"/>
  <c r="N16" i="9" s="1"/>
  <c r="AF16" i="9" s="1"/>
  <c r="L16" i="9"/>
  <c r="X15" i="9"/>
  <c r="T15" i="9"/>
  <c r="M15" i="9"/>
  <c r="N15" i="9" s="1"/>
  <c r="AF15" i="9" s="1"/>
  <c r="L15" i="9"/>
  <c r="X14" i="9"/>
  <c r="T14" i="9"/>
  <c r="M14" i="9"/>
  <c r="N14" i="9" s="1"/>
  <c r="AF14" i="9" s="1"/>
  <c r="L14" i="9"/>
  <c r="X13" i="9"/>
  <c r="T13" i="9"/>
  <c r="M13" i="9"/>
  <c r="N13" i="9" s="1"/>
  <c r="AF13" i="9" s="1"/>
  <c r="L13" i="9"/>
  <c r="X12" i="9"/>
  <c r="T12" i="9"/>
  <c r="N12" i="9"/>
  <c r="AF12" i="9" s="1"/>
  <c r="M12" i="9"/>
  <c r="L12" i="9"/>
  <c r="X11" i="9"/>
  <c r="T11" i="9"/>
  <c r="M11" i="9"/>
  <c r="N11" i="9" s="1"/>
  <c r="AF11" i="9" s="1"/>
  <c r="L11" i="9"/>
  <c r="X10" i="9"/>
  <c r="T10" i="9"/>
  <c r="M10" i="9"/>
  <c r="N10" i="9" s="1"/>
  <c r="AF10" i="9" s="1"/>
  <c r="L10" i="9"/>
  <c r="X9" i="9"/>
  <c r="T9" i="9"/>
  <c r="M9" i="9"/>
  <c r="N9" i="9" s="1"/>
  <c r="AF9" i="9" s="1"/>
  <c r="L9" i="9"/>
  <c r="X8" i="9"/>
  <c r="T8" i="9"/>
  <c r="M8" i="9"/>
  <c r="N8" i="9" s="1"/>
  <c r="AF8" i="9" s="1"/>
  <c r="L8" i="9"/>
  <c r="X7" i="9"/>
  <c r="T7" i="9"/>
  <c r="M7" i="9"/>
  <c r="N7" i="9" s="1"/>
  <c r="AF7" i="9" s="1"/>
  <c r="L7" i="9"/>
  <c r="X6" i="9"/>
  <c r="T6" i="9"/>
  <c r="M6" i="9"/>
  <c r="N6" i="9" s="1"/>
  <c r="AF6" i="9" s="1"/>
  <c r="L6" i="9"/>
  <c r="X5" i="9"/>
  <c r="T5" i="9"/>
  <c r="M5" i="9"/>
  <c r="N5" i="9" s="1"/>
  <c r="AF5" i="9" s="1"/>
  <c r="L5" i="9"/>
  <c r="AA4" i="9"/>
  <c r="X4" i="9"/>
  <c r="AE4" i="1"/>
  <c r="Q21" i="8"/>
  <c r="M21" i="8"/>
  <c r="I21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AE8" i="17" l="1"/>
  <c r="AF7" i="17"/>
  <c r="G7" i="17" s="1"/>
  <c r="AG7" i="17"/>
  <c r="N102" i="17"/>
  <c r="O102" i="17" s="1"/>
  <c r="AH102" i="17" s="1"/>
  <c r="M102" i="17"/>
  <c r="P102" i="17"/>
  <c r="Q102" i="17" s="1"/>
  <c r="N106" i="17"/>
  <c r="O106" i="17" s="1"/>
  <c r="AH106" i="17" s="1"/>
  <c r="M106" i="17"/>
  <c r="P106" i="17"/>
  <c r="Q106" i="17" s="1"/>
  <c r="N110" i="17"/>
  <c r="O110" i="17" s="1"/>
  <c r="AH110" i="17" s="1"/>
  <c r="M110" i="17"/>
  <c r="P110" i="17"/>
  <c r="Q110" i="17" s="1"/>
  <c r="AI98" i="17"/>
  <c r="AJ98" i="17" s="1"/>
  <c r="AI99" i="17"/>
  <c r="AJ99" i="17" s="1"/>
  <c r="N105" i="17"/>
  <c r="O105" i="17" s="1"/>
  <c r="AH105" i="17" s="1"/>
  <c r="M105" i="17"/>
  <c r="P105" i="17"/>
  <c r="Q105" i="17" s="1"/>
  <c r="L117" i="17"/>
  <c r="L114" i="17"/>
  <c r="L116" i="17"/>
  <c r="L113" i="17"/>
  <c r="L119" i="17"/>
  <c r="L115" i="17"/>
  <c r="N112" i="17"/>
  <c r="O112" i="17" s="1"/>
  <c r="AH112" i="17" s="1"/>
  <c r="M112" i="17"/>
  <c r="L118" i="17"/>
  <c r="P112" i="17"/>
  <c r="Q112" i="17" s="1"/>
  <c r="AI94" i="17"/>
  <c r="AJ94" i="17" s="1"/>
  <c r="N103" i="17"/>
  <c r="O103" i="17" s="1"/>
  <c r="AH103" i="17" s="1"/>
  <c r="M103" i="17"/>
  <c r="P103" i="17"/>
  <c r="Q103" i="17" s="1"/>
  <c r="N107" i="17"/>
  <c r="O107" i="17" s="1"/>
  <c r="AH107" i="17" s="1"/>
  <c r="M107" i="17"/>
  <c r="P107" i="17"/>
  <c r="Q107" i="17" s="1"/>
  <c r="N111" i="17"/>
  <c r="O111" i="17" s="1"/>
  <c r="AH111" i="17" s="1"/>
  <c r="M111" i="17"/>
  <c r="P111" i="17"/>
  <c r="Q111" i="17" s="1"/>
  <c r="N101" i="17"/>
  <c r="O101" i="17" s="1"/>
  <c r="AH101" i="17" s="1"/>
  <c r="M101" i="17"/>
  <c r="P101" i="17"/>
  <c r="Q101" i="17" s="1"/>
  <c r="N109" i="17"/>
  <c r="O109" i="17" s="1"/>
  <c r="AH109" i="17" s="1"/>
  <c r="M109" i="17"/>
  <c r="P109" i="17"/>
  <c r="Q109" i="17" s="1"/>
  <c r="AB8" i="17"/>
  <c r="AD7" i="17"/>
  <c r="AC7" i="17"/>
  <c r="N104" i="17"/>
  <c r="O104" i="17" s="1"/>
  <c r="AH104" i="17" s="1"/>
  <c r="M104" i="17"/>
  <c r="P104" i="17"/>
  <c r="Q104" i="17" s="1"/>
  <c r="N108" i="17"/>
  <c r="O108" i="17" s="1"/>
  <c r="AH108" i="17" s="1"/>
  <c r="M108" i="17"/>
  <c r="P108" i="17"/>
  <c r="Q108" i="17" s="1"/>
  <c r="AI100" i="17"/>
  <c r="AJ100" i="17" s="1"/>
  <c r="AI95" i="17"/>
  <c r="AJ95" i="17" s="1"/>
  <c r="AI96" i="17"/>
  <c r="AJ96" i="17" s="1"/>
  <c r="AI97" i="17"/>
  <c r="AJ97" i="17" s="1"/>
  <c r="AI100" i="16"/>
  <c r="AJ100" i="16" s="1"/>
  <c r="N103" i="16"/>
  <c r="O103" i="16" s="1"/>
  <c r="AH103" i="16" s="1"/>
  <c r="M103" i="16"/>
  <c r="P103" i="16"/>
  <c r="Q103" i="16" s="1"/>
  <c r="N107" i="16"/>
  <c r="O107" i="16" s="1"/>
  <c r="AH107" i="16" s="1"/>
  <c r="M107" i="16"/>
  <c r="P107" i="16"/>
  <c r="Q107" i="16" s="1"/>
  <c r="N111" i="16"/>
  <c r="O111" i="16" s="1"/>
  <c r="AH111" i="16" s="1"/>
  <c r="M111" i="16"/>
  <c r="P111" i="16"/>
  <c r="Q111" i="16" s="1"/>
  <c r="AI99" i="16"/>
  <c r="AJ99" i="16" s="1"/>
  <c r="AG7" i="16"/>
  <c r="AE8" i="16"/>
  <c r="AF7" i="16"/>
  <c r="G7" i="16" s="1"/>
  <c r="AI98" i="16"/>
  <c r="AJ98" i="16" s="1"/>
  <c r="L119" i="16"/>
  <c r="L118" i="16"/>
  <c r="L117" i="16"/>
  <c r="L116" i="16"/>
  <c r="N112" i="16"/>
  <c r="O112" i="16" s="1"/>
  <c r="AH112" i="16" s="1"/>
  <c r="M112" i="16"/>
  <c r="L115" i="16"/>
  <c r="L114" i="16"/>
  <c r="L113" i="16"/>
  <c r="P112" i="16"/>
  <c r="Q112" i="16" s="1"/>
  <c r="N104" i="16"/>
  <c r="O104" i="16" s="1"/>
  <c r="AH104" i="16" s="1"/>
  <c r="M104" i="16"/>
  <c r="P104" i="16"/>
  <c r="Q104" i="16" s="1"/>
  <c r="N108" i="16"/>
  <c r="O108" i="16" s="1"/>
  <c r="AH108" i="16" s="1"/>
  <c r="M108" i="16"/>
  <c r="P108" i="16"/>
  <c r="Q108" i="16" s="1"/>
  <c r="N101" i="16"/>
  <c r="O101" i="16" s="1"/>
  <c r="AH101" i="16" s="1"/>
  <c r="M101" i="16"/>
  <c r="P101" i="16"/>
  <c r="Q101" i="16" s="1"/>
  <c r="N105" i="16"/>
  <c r="O105" i="16" s="1"/>
  <c r="AH105" i="16" s="1"/>
  <c r="M105" i="16"/>
  <c r="P105" i="16"/>
  <c r="Q105" i="16" s="1"/>
  <c r="N109" i="16"/>
  <c r="O109" i="16" s="1"/>
  <c r="AH109" i="16" s="1"/>
  <c r="M109" i="16"/>
  <c r="P109" i="16"/>
  <c r="Q109" i="16" s="1"/>
  <c r="AC7" i="16"/>
  <c r="AB8" i="16"/>
  <c r="AD7" i="16"/>
  <c r="AI97" i="16"/>
  <c r="AJ97" i="16" s="1"/>
  <c r="N102" i="16"/>
  <c r="O102" i="16" s="1"/>
  <c r="AH102" i="16" s="1"/>
  <c r="M102" i="16"/>
  <c r="P102" i="16"/>
  <c r="Q102" i="16" s="1"/>
  <c r="N106" i="16"/>
  <c r="O106" i="16" s="1"/>
  <c r="AH106" i="16" s="1"/>
  <c r="M106" i="16"/>
  <c r="P106" i="16"/>
  <c r="Q106" i="16" s="1"/>
  <c r="N110" i="16"/>
  <c r="O110" i="16" s="1"/>
  <c r="AH110" i="16" s="1"/>
  <c r="M110" i="16"/>
  <c r="P110" i="16"/>
  <c r="Q110" i="16" s="1"/>
  <c r="AI96" i="16"/>
  <c r="AJ96" i="16" s="1"/>
  <c r="AI95" i="16"/>
  <c r="AJ95" i="16" s="1"/>
  <c r="AI94" i="16"/>
  <c r="AJ94" i="16" s="1"/>
  <c r="AF5" i="12"/>
  <c r="G5" i="12" s="1"/>
  <c r="AG5" i="12"/>
  <c r="M69" i="12"/>
  <c r="N70" i="12"/>
  <c r="O70" i="12" s="1"/>
  <c r="AH70" i="12" s="1"/>
  <c r="AI70" i="12" s="1"/>
  <c r="AJ70" i="12" s="1"/>
  <c r="P70" i="12"/>
  <c r="Q70" i="12" s="1"/>
  <c r="AE6" i="12"/>
  <c r="M70" i="12"/>
  <c r="N69" i="12"/>
  <c r="O69" i="12" s="1"/>
  <c r="AH69" i="12" s="1"/>
  <c r="AI69" i="12" s="1"/>
  <c r="AJ69" i="12" s="1"/>
  <c r="N68" i="12"/>
  <c r="O68" i="12" s="1"/>
  <c r="AH68" i="12" s="1"/>
  <c r="AD5" i="11"/>
  <c r="AF6" i="11"/>
  <c r="G6" i="11" s="1"/>
  <c r="AE7" i="11"/>
  <c r="AG7" i="11" s="1"/>
  <c r="AG6" i="11"/>
  <c r="AF5" i="11"/>
  <c r="G5" i="11" s="1"/>
  <c r="AG5" i="11"/>
  <c r="D59" i="12"/>
  <c r="AI34" i="12"/>
  <c r="AJ34" i="12" s="1"/>
  <c r="L76" i="12"/>
  <c r="L72" i="12"/>
  <c r="L75" i="12"/>
  <c r="L79" i="12"/>
  <c r="L77" i="12"/>
  <c r="L73" i="12"/>
  <c r="L80" i="12"/>
  <c r="L78" i="12"/>
  <c r="L74" i="12"/>
  <c r="M71" i="12"/>
  <c r="D26" i="12"/>
  <c r="D42" i="12"/>
  <c r="AI62" i="12"/>
  <c r="AJ62" i="12" s="1"/>
  <c r="AI136" i="12"/>
  <c r="AJ136" i="12" s="1"/>
  <c r="AI31" i="12"/>
  <c r="AJ31" i="12" s="1"/>
  <c r="AI68" i="12"/>
  <c r="AJ68" i="12" s="1"/>
  <c r="AI35" i="12"/>
  <c r="AJ35" i="12" s="1"/>
  <c r="AI64" i="12"/>
  <c r="AJ64" i="12" s="1"/>
  <c r="AI63" i="12"/>
  <c r="AJ63" i="12" s="1"/>
  <c r="AI135" i="12"/>
  <c r="AJ135" i="12" s="1"/>
  <c r="AI30" i="12"/>
  <c r="AJ30" i="12" s="1"/>
  <c r="AI130" i="12"/>
  <c r="AJ130" i="12" s="1"/>
  <c r="AI65" i="12"/>
  <c r="AJ65" i="12" s="1"/>
  <c r="AI133" i="12"/>
  <c r="AJ133" i="12" s="1"/>
  <c r="AI60" i="12"/>
  <c r="AJ60" i="12" s="1"/>
  <c r="AI36" i="12"/>
  <c r="AJ36" i="12" s="1"/>
  <c r="AI131" i="12"/>
  <c r="AJ131" i="12" s="1"/>
  <c r="AI129" i="12"/>
  <c r="AJ129" i="12" s="1"/>
  <c r="AI128" i="12"/>
  <c r="AJ128" i="12" s="1"/>
  <c r="D21" i="12"/>
  <c r="AB5" i="12"/>
  <c r="AI27" i="12"/>
  <c r="AJ27" i="12" s="1"/>
  <c r="AI61" i="12"/>
  <c r="AJ61" i="12" s="1"/>
  <c r="AI71" i="12"/>
  <c r="AJ71" i="12" s="1"/>
  <c r="AI67" i="12"/>
  <c r="AJ67" i="12" s="1"/>
  <c r="AI132" i="12"/>
  <c r="AJ132" i="12" s="1"/>
  <c r="D58" i="11"/>
  <c r="D26" i="11"/>
  <c r="AI30" i="11"/>
  <c r="AJ30" i="11" s="1"/>
  <c r="AI61" i="11"/>
  <c r="AJ61" i="11" s="1"/>
  <c r="AI131" i="11"/>
  <c r="AJ131" i="11" s="1"/>
  <c r="AI29" i="11"/>
  <c r="AJ29" i="11" s="1"/>
  <c r="L92" i="11"/>
  <c r="M79" i="11"/>
  <c r="N79" i="11"/>
  <c r="O79" i="11" s="1"/>
  <c r="AH79" i="11" s="1"/>
  <c r="L91" i="11"/>
  <c r="L89" i="11"/>
  <c r="L87" i="11"/>
  <c r="P79" i="11"/>
  <c r="Q79" i="11" s="1"/>
  <c r="L85" i="11"/>
  <c r="L84" i="11"/>
  <c r="L83" i="11"/>
  <c r="L82" i="11"/>
  <c r="L81" i="11"/>
  <c r="L80" i="11"/>
  <c r="L90" i="11"/>
  <c r="L88" i="11"/>
  <c r="L86" i="11"/>
  <c r="N73" i="11"/>
  <c r="O73" i="11" s="1"/>
  <c r="AH73" i="11" s="1"/>
  <c r="M73" i="11"/>
  <c r="P73" i="11"/>
  <c r="Q73" i="11" s="1"/>
  <c r="N77" i="11"/>
  <c r="O77" i="11" s="1"/>
  <c r="AH77" i="11" s="1"/>
  <c r="M77" i="11"/>
  <c r="AI60" i="11"/>
  <c r="AJ60" i="11" s="1"/>
  <c r="AI130" i="11"/>
  <c r="AJ130" i="11" s="1"/>
  <c r="AI31" i="11"/>
  <c r="AJ31" i="11" s="1"/>
  <c r="D41" i="11"/>
  <c r="AI128" i="11"/>
  <c r="AJ128" i="11" s="1"/>
  <c r="N74" i="11"/>
  <c r="O74" i="11" s="1"/>
  <c r="AH74" i="11" s="1"/>
  <c r="M74" i="11"/>
  <c r="P74" i="11"/>
  <c r="Q74" i="11" s="1"/>
  <c r="AI64" i="11"/>
  <c r="AJ64" i="11" s="1"/>
  <c r="AD6" i="11"/>
  <c r="AB7" i="11"/>
  <c r="AC6" i="11"/>
  <c r="AI133" i="11"/>
  <c r="AJ133" i="11" s="1"/>
  <c r="AI68" i="11"/>
  <c r="AJ68" i="11" s="1"/>
  <c r="AI27" i="11"/>
  <c r="AI66" i="11"/>
  <c r="AJ66" i="11" s="1"/>
  <c r="AI59" i="11"/>
  <c r="AJ59" i="11" s="1"/>
  <c r="AI63" i="11"/>
  <c r="AJ63" i="11" s="1"/>
  <c r="AI127" i="11"/>
  <c r="AJ127" i="11" s="1"/>
  <c r="AI32" i="11"/>
  <c r="AJ32" i="11" s="1"/>
  <c r="AI69" i="11"/>
  <c r="AJ69" i="11" s="1"/>
  <c r="N71" i="11"/>
  <c r="O71" i="11" s="1"/>
  <c r="AH71" i="11" s="1"/>
  <c r="M71" i="11"/>
  <c r="P71" i="11"/>
  <c r="Q71" i="11" s="1"/>
  <c r="N75" i="11"/>
  <c r="O75" i="11" s="1"/>
  <c r="AH75" i="11" s="1"/>
  <c r="M75" i="11"/>
  <c r="P75" i="11"/>
  <c r="Q75" i="11" s="1"/>
  <c r="N78" i="11"/>
  <c r="O78" i="11" s="1"/>
  <c r="AH78" i="11" s="1"/>
  <c r="M78" i="11"/>
  <c r="AI62" i="11"/>
  <c r="AJ62" i="11" s="1"/>
  <c r="AI134" i="11"/>
  <c r="AJ134" i="11" s="1"/>
  <c r="AI28" i="11"/>
  <c r="AJ28" i="11" s="1"/>
  <c r="AI67" i="11"/>
  <c r="AJ67" i="11" s="1"/>
  <c r="AI132" i="11"/>
  <c r="AJ132" i="11" s="1"/>
  <c r="AI34" i="11"/>
  <c r="AJ34" i="11" s="1"/>
  <c r="AI33" i="11"/>
  <c r="AJ33" i="11" s="1"/>
  <c r="AI70" i="11"/>
  <c r="AJ70" i="11" s="1"/>
  <c r="N72" i="11"/>
  <c r="O72" i="11" s="1"/>
  <c r="AH72" i="11" s="1"/>
  <c r="M72" i="11"/>
  <c r="P72" i="11"/>
  <c r="Q72" i="11" s="1"/>
  <c r="N76" i="11"/>
  <c r="O76" i="11" s="1"/>
  <c r="AH76" i="11" s="1"/>
  <c r="M76" i="11"/>
  <c r="P76" i="11"/>
  <c r="Q76" i="11" s="1"/>
  <c r="AI65" i="11"/>
  <c r="AJ65" i="11" s="1"/>
  <c r="AI129" i="11"/>
  <c r="AJ129" i="11" s="1"/>
  <c r="AH13" i="10"/>
  <c r="M124" i="10"/>
  <c r="N124" i="10" s="1"/>
  <c r="AF124" i="10" s="1"/>
  <c r="AG124" i="10" s="1"/>
  <c r="M39" i="9"/>
  <c r="N39" i="9" s="1"/>
  <c r="AF39" i="9" s="1"/>
  <c r="M52" i="10"/>
  <c r="N52" i="10" s="1"/>
  <c r="AF52" i="10" s="1"/>
  <c r="L120" i="10"/>
  <c r="L26" i="10"/>
  <c r="M36" i="10"/>
  <c r="N36" i="10" s="1"/>
  <c r="AF36" i="10" s="1"/>
  <c r="M55" i="10"/>
  <c r="N55" i="10" s="1"/>
  <c r="AF55" i="10" s="1"/>
  <c r="AG55" i="10" s="1"/>
  <c r="M123" i="10"/>
  <c r="N123" i="10" s="1"/>
  <c r="AF123" i="10" s="1"/>
  <c r="M57" i="9"/>
  <c r="N57" i="9" s="1"/>
  <c r="AF57" i="9" s="1"/>
  <c r="AG57" i="9" s="1"/>
  <c r="AH57" i="9" s="1"/>
  <c r="L42" i="9"/>
  <c r="K60" i="9"/>
  <c r="AB4" i="9"/>
  <c r="G4" i="9" s="1"/>
  <c r="K31" i="9"/>
  <c r="L31" i="9" s="1"/>
  <c r="K132" i="9"/>
  <c r="M25" i="9"/>
  <c r="N25" i="9" s="1"/>
  <c r="AF25" i="9" s="1"/>
  <c r="AG25" i="9" s="1"/>
  <c r="AH25" i="9" s="1"/>
  <c r="M58" i="9"/>
  <c r="N58" i="9" s="1"/>
  <c r="AF58" i="9" s="1"/>
  <c r="AG58" i="9" s="1"/>
  <c r="AH58" i="9" s="1"/>
  <c r="K65" i="9"/>
  <c r="K69" i="9" s="1"/>
  <c r="K28" i="10"/>
  <c r="L28" i="10" s="1"/>
  <c r="M44" i="10"/>
  <c r="N44" i="10" s="1"/>
  <c r="AF44" i="10" s="1"/>
  <c r="AG44" i="10" s="1"/>
  <c r="M47" i="10"/>
  <c r="N47" i="10" s="1"/>
  <c r="AF47" i="10" s="1"/>
  <c r="M50" i="10"/>
  <c r="N50" i="10" s="1"/>
  <c r="AF50" i="10" s="1"/>
  <c r="AG50" i="10" s="1"/>
  <c r="AH50" i="10" s="1"/>
  <c r="L44" i="10"/>
  <c r="M40" i="10"/>
  <c r="N40" i="10" s="1"/>
  <c r="AF40" i="10" s="1"/>
  <c r="M46" i="10"/>
  <c r="N46" i="10" s="1"/>
  <c r="AF46" i="10" s="1"/>
  <c r="AG46" i="10" s="1"/>
  <c r="AH46" i="10" s="1"/>
  <c r="AG47" i="10"/>
  <c r="AH47" i="10" s="1"/>
  <c r="AG123" i="10"/>
  <c r="AH123" i="10" s="1"/>
  <c r="AH124" i="10"/>
  <c r="K132" i="10"/>
  <c r="AH12" i="10"/>
  <c r="AH17" i="10"/>
  <c r="K27" i="10"/>
  <c r="L27" i="10" s="1"/>
  <c r="M37" i="10"/>
  <c r="N37" i="10" s="1"/>
  <c r="AF37" i="10" s="1"/>
  <c r="L39" i="10"/>
  <c r="L47" i="10"/>
  <c r="L55" i="10"/>
  <c r="L123" i="10"/>
  <c r="L124" i="10"/>
  <c r="L126" i="10"/>
  <c r="K128" i="10"/>
  <c r="M25" i="10"/>
  <c r="N25" i="10" s="1"/>
  <c r="AF25" i="10" s="1"/>
  <c r="AG25" i="10" s="1"/>
  <c r="AH25" i="10" s="1"/>
  <c r="M126" i="10"/>
  <c r="N126" i="10" s="1"/>
  <c r="AF126" i="10" s="1"/>
  <c r="AG126" i="10" s="1"/>
  <c r="AH126" i="10" s="1"/>
  <c r="K129" i="10"/>
  <c r="L129" i="10" s="1"/>
  <c r="K135" i="10"/>
  <c r="O28" i="10" s="1"/>
  <c r="P28" i="10" s="1"/>
  <c r="AH8" i="10"/>
  <c r="M23" i="10"/>
  <c r="N23" i="10" s="1"/>
  <c r="AF23" i="10" s="1"/>
  <c r="K34" i="10"/>
  <c r="L34" i="10" s="1"/>
  <c r="L40" i="10"/>
  <c r="M51" i="10"/>
  <c r="N51" i="10" s="1"/>
  <c r="AF51" i="10" s="1"/>
  <c r="AG51" i="10" s="1"/>
  <c r="AH51" i="10" s="1"/>
  <c r="M56" i="10"/>
  <c r="N56" i="10" s="1"/>
  <c r="AF56" i="10" s="1"/>
  <c r="AG56" i="10" s="1"/>
  <c r="AH56" i="10" s="1"/>
  <c r="AH120" i="10"/>
  <c r="K127" i="10"/>
  <c r="O127" i="10" s="1"/>
  <c r="P127" i="10" s="1"/>
  <c r="K131" i="10"/>
  <c r="AG22" i="10"/>
  <c r="AH22" i="10" s="1"/>
  <c r="AH6" i="10"/>
  <c r="AH10" i="10"/>
  <c r="AH14" i="10"/>
  <c r="AG41" i="10"/>
  <c r="AH41" i="10" s="1"/>
  <c r="AH7" i="10"/>
  <c r="AH11" i="10"/>
  <c r="AH15" i="10"/>
  <c r="AH19" i="10"/>
  <c r="M27" i="10"/>
  <c r="N27" i="10" s="1"/>
  <c r="AF27" i="10" s="1"/>
  <c r="AG37" i="10"/>
  <c r="AH37" i="10" s="1"/>
  <c r="AH18" i="10"/>
  <c r="AG21" i="10"/>
  <c r="AH21" i="10" s="1"/>
  <c r="AG5" i="10"/>
  <c r="AH20" i="10"/>
  <c r="M24" i="10"/>
  <c r="N24" i="10" s="1"/>
  <c r="AF24" i="10" s="1"/>
  <c r="L24" i="10"/>
  <c r="AH44" i="10"/>
  <c r="AG52" i="10"/>
  <c r="AH52" i="10" s="1"/>
  <c r="K64" i="10"/>
  <c r="K60" i="10"/>
  <c r="M58" i="10"/>
  <c r="N58" i="10" s="1"/>
  <c r="AF58" i="10" s="1"/>
  <c r="K63" i="10"/>
  <c r="K59" i="10"/>
  <c r="L58" i="10"/>
  <c r="K62" i="10"/>
  <c r="K61" i="10"/>
  <c r="L22" i="10"/>
  <c r="L25" i="10"/>
  <c r="K29" i="10"/>
  <c r="K33" i="10"/>
  <c r="L37" i="10"/>
  <c r="L52" i="10"/>
  <c r="M53" i="10"/>
  <c r="N53" i="10" s="1"/>
  <c r="AF53" i="10" s="1"/>
  <c r="L53" i="10"/>
  <c r="M54" i="10"/>
  <c r="N54" i="10" s="1"/>
  <c r="AF54" i="10" s="1"/>
  <c r="L56" i="10"/>
  <c r="M57" i="10"/>
  <c r="N57" i="10" s="1"/>
  <c r="AF57" i="10" s="1"/>
  <c r="L57" i="10"/>
  <c r="AG36" i="10"/>
  <c r="AH36" i="10" s="1"/>
  <c r="AG40" i="10"/>
  <c r="AH40" i="10" s="1"/>
  <c r="M49" i="10"/>
  <c r="N49" i="10" s="1"/>
  <c r="AF49" i="10" s="1"/>
  <c r="M48" i="10"/>
  <c r="N48" i="10" s="1"/>
  <c r="AF48" i="10" s="1"/>
  <c r="O134" i="10"/>
  <c r="P134" i="10" s="1"/>
  <c r="L135" i="10"/>
  <c r="O125" i="10"/>
  <c r="P125" i="10" s="1"/>
  <c r="O60" i="10"/>
  <c r="P60" i="10" s="1"/>
  <c r="O58" i="10"/>
  <c r="P58" i="10" s="1"/>
  <c r="O43" i="10"/>
  <c r="P43" i="10" s="1"/>
  <c r="O54" i="10"/>
  <c r="P54" i="10" s="1"/>
  <c r="M26" i="10"/>
  <c r="N26" i="10" s="1"/>
  <c r="AF26" i="10" s="1"/>
  <c r="M38" i="10"/>
  <c r="N38" i="10" s="1"/>
  <c r="AF38" i="10" s="1"/>
  <c r="M42" i="10"/>
  <c r="N42" i="10" s="1"/>
  <c r="AF42" i="10" s="1"/>
  <c r="M45" i="10"/>
  <c r="N45" i="10" s="1"/>
  <c r="AF45" i="10" s="1"/>
  <c r="L45" i="10"/>
  <c r="O6" i="10"/>
  <c r="P6" i="10" s="1"/>
  <c r="O7" i="10"/>
  <c r="P7" i="10" s="1"/>
  <c r="O10" i="10"/>
  <c r="P10" i="10" s="1"/>
  <c r="O11" i="10"/>
  <c r="P11" i="10" s="1"/>
  <c r="O14" i="10"/>
  <c r="P14" i="10" s="1"/>
  <c r="O15" i="10"/>
  <c r="P15" i="10" s="1"/>
  <c r="O18" i="10"/>
  <c r="P18" i="10" s="1"/>
  <c r="O19" i="10"/>
  <c r="P19" i="10" s="1"/>
  <c r="K30" i="10"/>
  <c r="K32" i="10"/>
  <c r="M39" i="10"/>
  <c r="N39" i="10" s="1"/>
  <c r="AF39" i="10" s="1"/>
  <c r="O42" i="10"/>
  <c r="P42" i="10" s="1"/>
  <c r="M43" i="10"/>
  <c r="N43" i="10" s="1"/>
  <c r="AF43" i="10" s="1"/>
  <c r="O56" i="10"/>
  <c r="P56" i="10" s="1"/>
  <c r="K65" i="10"/>
  <c r="M125" i="10"/>
  <c r="N125" i="10" s="1"/>
  <c r="AF125" i="10" s="1"/>
  <c r="L125" i="10"/>
  <c r="L131" i="10"/>
  <c r="M121" i="10"/>
  <c r="N121" i="10" s="1"/>
  <c r="AF121" i="10" s="1"/>
  <c r="L121" i="10"/>
  <c r="M122" i="10"/>
  <c r="N122" i="10" s="1"/>
  <c r="AF122" i="10" s="1"/>
  <c r="M132" i="10"/>
  <c r="N132" i="10" s="1"/>
  <c r="AF132" i="10" s="1"/>
  <c r="L132" i="10"/>
  <c r="L128" i="10"/>
  <c r="K133" i="10"/>
  <c r="K130" i="10"/>
  <c r="M131" i="10" s="1"/>
  <c r="N131" i="10" s="1"/>
  <c r="AF131" i="10" s="1"/>
  <c r="M122" i="9"/>
  <c r="N122" i="9" s="1"/>
  <c r="AF122" i="9" s="1"/>
  <c r="K27" i="9"/>
  <c r="M53" i="9"/>
  <c r="N53" i="9" s="1"/>
  <c r="AF53" i="9" s="1"/>
  <c r="L54" i="9"/>
  <c r="M133" i="9"/>
  <c r="N133" i="9" s="1"/>
  <c r="AF133" i="9" s="1"/>
  <c r="AG133" i="9" s="1"/>
  <c r="L22" i="9"/>
  <c r="K33" i="9"/>
  <c r="L33" i="9" s="1"/>
  <c r="M46" i="9"/>
  <c r="N46" i="9" s="1"/>
  <c r="AF46" i="9" s="1"/>
  <c r="L52" i="9"/>
  <c r="L25" i="9"/>
  <c r="L26" i="9"/>
  <c r="L36" i="9"/>
  <c r="M37" i="9"/>
  <c r="N37" i="9" s="1"/>
  <c r="AF37" i="9" s="1"/>
  <c r="AG37" i="9" s="1"/>
  <c r="M45" i="9"/>
  <c r="N45" i="9" s="1"/>
  <c r="AF45" i="9" s="1"/>
  <c r="L46" i="9"/>
  <c r="L48" i="9"/>
  <c r="L50" i="9"/>
  <c r="K64" i="9"/>
  <c r="M125" i="9"/>
  <c r="N125" i="9" s="1"/>
  <c r="AF125" i="9" s="1"/>
  <c r="AG125" i="9" s="1"/>
  <c r="AH125" i="9" s="1"/>
  <c r="M126" i="9"/>
  <c r="N126" i="9" s="1"/>
  <c r="AF126" i="9" s="1"/>
  <c r="AG126" i="9" s="1"/>
  <c r="AH126" i="9" s="1"/>
  <c r="M38" i="9"/>
  <c r="N38" i="9" s="1"/>
  <c r="AF38" i="9" s="1"/>
  <c r="AG38" i="9" s="1"/>
  <c r="AH38" i="9" s="1"/>
  <c r="L120" i="9"/>
  <c r="M121" i="9"/>
  <c r="N121" i="9" s="1"/>
  <c r="AF121" i="9" s="1"/>
  <c r="AG121" i="9" s="1"/>
  <c r="AH121" i="9" s="1"/>
  <c r="L122" i="9"/>
  <c r="K29" i="9"/>
  <c r="L29" i="9" s="1"/>
  <c r="L40" i="9"/>
  <c r="M56" i="9"/>
  <c r="N56" i="9" s="1"/>
  <c r="AF56" i="9" s="1"/>
  <c r="AG56" i="9" s="1"/>
  <c r="K128" i="9"/>
  <c r="L128" i="9" s="1"/>
  <c r="AH133" i="9"/>
  <c r="AG22" i="9"/>
  <c r="AH22" i="9" s="1"/>
  <c r="AG14" i="9"/>
  <c r="AH14" i="9" s="1"/>
  <c r="AG15" i="9"/>
  <c r="AH15" i="9" s="1"/>
  <c r="AG36" i="9"/>
  <c r="AH36" i="9" s="1"/>
  <c r="AG54" i="9"/>
  <c r="AH54" i="9" s="1"/>
  <c r="AG5" i="9"/>
  <c r="AG12" i="9"/>
  <c r="AH12" i="9" s="1"/>
  <c r="AG20" i="9"/>
  <c r="AH20" i="9" s="1"/>
  <c r="AG46" i="9"/>
  <c r="AH46" i="9" s="1"/>
  <c r="AG6" i="9"/>
  <c r="AH6" i="9" s="1"/>
  <c r="AG8" i="9"/>
  <c r="AH8" i="9" s="1"/>
  <c r="AG9" i="9"/>
  <c r="AH9" i="9" s="1"/>
  <c r="AG16" i="9"/>
  <c r="AH16" i="9" s="1"/>
  <c r="AG17" i="9"/>
  <c r="AH17" i="9" s="1"/>
  <c r="AG50" i="9"/>
  <c r="AH50" i="9" s="1"/>
  <c r="AG13" i="9"/>
  <c r="AH13" i="9" s="1"/>
  <c r="AG7" i="9"/>
  <c r="AH7" i="9" s="1"/>
  <c r="AG10" i="9"/>
  <c r="AH10" i="9" s="1"/>
  <c r="AG11" i="9"/>
  <c r="AH11" i="9" s="1"/>
  <c r="AG18" i="9"/>
  <c r="AH18" i="9" s="1"/>
  <c r="AG19" i="9"/>
  <c r="AH19" i="9" s="1"/>
  <c r="AG42" i="9"/>
  <c r="AH42" i="9" s="1"/>
  <c r="L64" i="9"/>
  <c r="Z4" i="9"/>
  <c r="M23" i="9"/>
  <c r="N23" i="9" s="1"/>
  <c r="AF23" i="9" s="1"/>
  <c r="L32" i="9"/>
  <c r="M43" i="9"/>
  <c r="N43" i="9" s="1"/>
  <c r="AF43" i="9" s="1"/>
  <c r="M44" i="9"/>
  <c r="N44" i="9" s="1"/>
  <c r="AF44" i="9" s="1"/>
  <c r="AG45" i="9"/>
  <c r="AH45" i="9" s="1"/>
  <c r="M51" i="9"/>
  <c r="N51" i="9" s="1"/>
  <c r="AF51" i="9" s="1"/>
  <c r="L51" i="9"/>
  <c r="AH52" i="9"/>
  <c r="M61" i="9"/>
  <c r="N61" i="9" s="1"/>
  <c r="AF61" i="9" s="1"/>
  <c r="L61" i="9"/>
  <c r="AH21" i="9"/>
  <c r="AH37" i="9"/>
  <c r="AG39" i="9"/>
  <c r="AH39" i="9" s="1"/>
  <c r="M48" i="9"/>
  <c r="N48" i="9" s="1"/>
  <c r="AF48" i="9" s="1"/>
  <c r="AG49" i="9"/>
  <c r="AH49" i="9" s="1"/>
  <c r="M55" i="9"/>
  <c r="N55" i="9" s="1"/>
  <c r="AF55" i="9" s="1"/>
  <c r="L55" i="9"/>
  <c r="K70" i="9"/>
  <c r="M47" i="9"/>
  <c r="N47" i="9" s="1"/>
  <c r="AF47" i="9" s="1"/>
  <c r="L47" i="9"/>
  <c r="M24" i="9"/>
  <c r="N24" i="9" s="1"/>
  <c r="AF24" i="9" s="1"/>
  <c r="M40" i="9"/>
  <c r="N40" i="9" s="1"/>
  <c r="AF40" i="9" s="1"/>
  <c r="L39" i="9"/>
  <c r="AH41" i="9"/>
  <c r="AG53" i="9"/>
  <c r="AH53" i="9" s="1"/>
  <c r="L60" i="9"/>
  <c r="K30" i="9"/>
  <c r="M31" i="9" s="1"/>
  <c r="N31" i="9" s="1"/>
  <c r="AF31" i="9" s="1"/>
  <c r="K34" i="9"/>
  <c r="K59" i="9"/>
  <c r="K63" i="9"/>
  <c r="K62" i="9"/>
  <c r="M26" i="9"/>
  <c r="N26" i="9" s="1"/>
  <c r="AF26" i="9" s="1"/>
  <c r="K28" i="9"/>
  <c r="L58" i="9"/>
  <c r="AG120" i="9"/>
  <c r="AH120" i="9" s="1"/>
  <c r="M124" i="9"/>
  <c r="N124" i="9" s="1"/>
  <c r="AF124" i="9" s="1"/>
  <c r="L132" i="9"/>
  <c r="AG122" i="9"/>
  <c r="AH122" i="9" s="1"/>
  <c r="M123" i="9"/>
  <c r="N123" i="9" s="1"/>
  <c r="AF123" i="9" s="1"/>
  <c r="L123" i="9"/>
  <c r="L133" i="9"/>
  <c r="K127" i="9"/>
  <c r="K131" i="9"/>
  <c r="K130" i="9"/>
  <c r="K134" i="9"/>
  <c r="K135" i="9"/>
  <c r="L126" i="9"/>
  <c r="K129" i="9"/>
  <c r="AN137" i="1"/>
  <c r="D100" i="17" l="1"/>
  <c r="AB9" i="17"/>
  <c r="AC8" i="17"/>
  <c r="AD8" i="17"/>
  <c r="AI104" i="17"/>
  <c r="AJ104" i="17" s="1"/>
  <c r="AI111" i="17"/>
  <c r="AJ111" i="17" s="1"/>
  <c r="AI112" i="17"/>
  <c r="AJ112" i="17" s="1"/>
  <c r="N116" i="17"/>
  <c r="O116" i="17" s="1"/>
  <c r="AH116" i="17" s="1"/>
  <c r="M116" i="17"/>
  <c r="P116" i="17"/>
  <c r="Q116" i="17" s="1"/>
  <c r="AI110" i="17"/>
  <c r="AJ110" i="17" s="1"/>
  <c r="AI107" i="17"/>
  <c r="AJ107" i="17" s="1"/>
  <c r="AI108" i="17"/>
  <c r="AJ108" i="17" s="1"/>
  <c r="AI101" i="17"/>
  <c r="AJ101" i="17" s="1"/>
  <c r="N115" i="17"/>
  <c r="O115" i="17" s="1"/>
  <c r="AH115" i="17" s="1"/>
  <c r="M115" i="17"/>
  <c r="P115" i="17"/>
  <c r="Q115" i="17" s="1"/>
  <c r="N114" i="17"/>
  <c r="O114" i="17" s="1"/>
  <c r="AH114" i="17" s="1"/>
  <c r="M114" i="17"/>
  <c r="P114" i="17"/>
  <c r="Q114" i="17" s="1"/>
  <c r="AI105" i="17"/>
  <c r="AJ105" i="17" s="1"/>
  <c r="AF8" i="17"/>
  <c r="G8" i="17" s="1"/>
  <c r="AG8" i="17"/>
  <c r="AE9" i="17"/>
  <c r="N113" i="17"/>
  <c r="O113" i="17" s="1"/>
  <c r="AH113" i="17" s="1"/>
  <c r="M113" i="17"/>
  <c r="P113" i="17"/>
  <c r="Q113" i="17" s="1"/>
  <c r="AI106" i="17"/>
  <c r="AJ106" i="17" s="1"/>
  <c r="AI109" i="17"/>
  <c r="AJ109" i="17" s="1"/>
  <c r="AI103" i="17"/>
  <c r="AJ103" i="17" s="1"/>
  <c r="N118" i="17"/>
  <c r="O118" i="17" s="1"/>
  <c r="AH118" i="17" s="1"/>
  <c r="M118" i="17"/>
  <c r="P118" i="17"/>
  <c r="Q118" i="17" s="1"/>
  <c r="N120" i="17"/>
  <c r="O120" i="17" s="1"/>
  <c r="AH120" i="17" s="1"/>
  <c r="N119" i="17"/>
  <c r="O119" i="17" s="1"/>
  <c r="AH119" i="17" s="1"/>
  <c r="M119" i="17"/>
  <c r="P119" i="17"/>
  <c r="Q119" i="17" s="1"/>
  <c r="N117" i="17"/>
  <c r="O117" i="17" s="1"/>
  <c r="AH117" i="17" s="1"/>
  <c r="M117" i="17"/>
  <c r="P117" i="17"/>
  <c r="Q117" i="17" s="1"/>
  <c r="AI102" i="17"/>
  <c r="AJ102" i="17" s="1"/>
  <c r="D100" i="16"/>
  <c r="AI101" i="16"/>
  <c r="AJ101" i="16" s="1"/>
  <c r="N113" i="16"/>
  <c r="O113" i="16" s="1"/>
  <c r="AH113" i="16" s="1"/>
  <c r="M113" i="16"/>
  <c r="P113" i="16"/>
  <c r="Q113" i="16" s="1"/>
  <c r="AI112" i="16"/>
  <c r="AJ112" i="16" s="1"/>
  <c r="N120" i="16"/>
  <c r="O120" i="16" s="1"/>
  <c r="AH120" i="16" s="1"/>
  <c r="N119" i="16"/>
  <c r="O119" i="16" s="1"/>
  <c r="AH119" i="16" s="1"/>
  <c r="M119" i="16"/>
  <c r="P119" i="16"/>
  <c r="Q119" i="16" s="1"/>
  <c r="AE9" i="16"/>
  <c r="AG8" i="16"/>
  <c r="AF8" i="16"/>
  <c r="G8" i="16" s="1"/>
  <c r="AI103" i="16"/>
  <c r="AJ103" i="16" s="1"/>
  <c r="AI110" i="16"/>
  <c r="AJ110" i="16" s="1"/>
  <c r="AI105" i="16"/>
  <c r="AJ105" i="16" s="1"/>
  <c r="N114" i="16"/>
  <c r="O114" i="16" s="1"/>
  <c r="AH114" i="16" s="1"/>
  <c r="M114" i="16"/>
  <c r="P114" i="16"/>
  <c r="Q114" i="16" s="1"/>
  <c r="N116" i="16"/>
  <c r="O116" i="16" s="1"/>
  <c r="AH116" i="16" s="1"/>
  <c r="M116" i="16"/>
  <c r="P116" i="16"/>
  <c r="Q116" i="16" s="1"/>
  <c r="AI107" i="16"/>
  <c r="AJ107" i="16" s="1"/>
  <c r="AI102" i="16"/>
  <c r="AJ102" i="16" s="1"/>
  <c r="AD8" i="16"/>
  <c r="AC8" i="16"/>
  <c r="AB9" i="16"/>
  <c r="AI109" i="16"/>
  <c r="AJ109" i="16" s="1"/>
  <c r="AI104" i="16"/>
  <c r="AJ104" i="16" s="1"/>
  <c r="N115" i="16"/>
  <c r="O115" i="16" s="1"/>
  <c r="AH115" i="16" s="1"/>
  <c r="M115" i="16"/>
  <c r="P115" i="16"/>
  <c r="Q115" i="16" s="1"/>
  <c r="N117" i="16"/>
  <c r="O117" i="16" s="1"/>
  <c r="AH117" i="16" s="1"/>
  <c r="M117" i="16"/>
  <c r="P117" i="16"/>
  <c r="Q117" i="16" s="1"/>
  <c r="AI111" i="16"/>
  <c r="AJ111" i="16" s="1"/>
  <c r="AI106" i="16"/>
  <c r="AJ106" i="16" s="1"/>
  <c r="AI108" i="16"/>
  <c r="AJ108" i="16" s="1"/>
  <c r="N118" i="16"/>
  <c r="O118" i="16" s="1"/>
  <c r="AH118" i="16" s="1"/>
  <c r="M118" i="16"/>
  <c r="P118" i="16"/>
  <c r="Q118" i="16" s="1"/>
  <c r="AE8" i="11"/>
  <c r="AE7" i="12"/>
  <c r="AG6" i="12"/>
  <c r="AF6" i="12"/>
  <c r="G6" i="12" s="1"/>
  <c r="AF7" i="11"/>
  <c r="G7" i="11" s="1"/>
  <c r="P74" i="12"/>
  <c r="Q74" i="12" s="1"/>
  <c r="N74" i="12"/>
  <c r="O74" i="12" s="1"/>
  <c r="AH74" i="12" s="1"/>
  <c r="M74" i="12"/>
  <c r="N77" i="12"/>
  <c r="O77" i="12" s="1"/>
  <c r="AH77" i="12" s="1"/>
  <c r="P77" i="12"/>
  <c r="Q77" i="12" s="1"/>
  <c r="M77" i="12"/>
  <c r="N76" i="12"/>
  <c r="O76" i="12" s="1"/>
  <c r="AH76" i="12" s="1"/>
  <c r="AI76" i="12" s="1"/>
  <c r="AJ76" i="12" s="1"/>
  <c r="M76" i="12"/>
  <c r="P76" i="12"/>
  <c r="Q76" i="12" s="1"/>
  <c r="N78" i="12"/>
  <c r="O78" i="12" s="1"/>
  <c r="AH78" i="12" s="1"/>
  <c r="M78" i="12"/>
  <c r="N79" i="12"/>
  <c r="O79" i="12" s="1"/>
  <c r="AH79" i="12" s="1"/>
  <c r="AI79" i="12" s="1"/>
  <c r="AJ79" i="12" s="1"/>
  <c r="M79" i="12"/>
  <c r="L93" i="12"/>
  <c r="N80" i="12"/>
  <c r="O80" i="12" s="1"/>
  <c r="AH80" i="12" s="1"/>
  <c r="L81" i="12"/>
  <c r="L83" i="12"/>
  <c r="L92" i="12"/>
  <c r="M80" i="12"/>
  <c r="L88" i="12"/>
  <c r="L86" i="12"/>
  <c r="L90" i="12"/>
  <c r="L85" i="12"/>
  <c r="L87" i="12"/>
  <c r="L91" i="12"/>
  <c r="L89" i="12"/>
  <c r="L84" i="12"/>
  <c r="L82" i="12"/>
  <c r="P80" i="12"/>
  <c r="Q80" i="12" s="1"/>
  <c r="N75" i="12"/>
  <c r="O75" i="12" s="1"/>
  <c r="AH75" i="12" s="1"/>
  <c r="AI75" i="12" s="1"/>
  <c r="AJ75" i="12" s="1"/>
  <c r="P75" i="12"/>
  <c r="Q75" i="12" s="1"/>
  <c r="M75" i="12"/>
  <c r="M73" i="12"/>
  <c r="P73" i="12"/>
  <c r="Q73" i="12" s="1"/>
  <c r="N73" i="12"/>
  <c r="O73" i="12" s="1"/>
  <c r="AH73" i="12" s="1"/>
  <c r="AI73" i="12" s="1"/>
  <c r="AJ73" i="12" s="1"/>
  <c r="M72" i="12"/>
  <c r="N72" i="12"/>
  <c r="O72" i="12" s="1"/>
  <c r="AH72" i="12" s="1"/>
  <c r="P72" i="12"/>
  <c r="Q72" i="12" s="1"/>
  <c r="D136" i="12"/>
  <c r="D66" i="12"/>
  <c r="AB6" i="12"/>
  <c r="AD5" i="12"/>
  <c r="AC5" i="12"/>
  <c r="D36" i="12"/>
  <c r="D71" i="12"/>
  <c r="D65" i="11"/>
  <c r="D70" i="11"/>
  <c r="AI72" i="11"/>
  <c r="AJ72" i="11" s="1"/>
  <c r="AI71" i="11"/>
  <c r="AJ71" i="11" s="1"/>
  <c r="AC7" i="11"/>
  <c r="AB8" i="11"/>
  <c r="AD7" i="11"/>
  <c r="AI77" i="11"/>
  <c r="AJ77" i="11" s="1"/>
  <c r="M86" i="11"/>
  <c r="N86" i="11"/>
  <c r="O86" i="11" s="1"/>
  <c r="AH86" i="11" s="1"/>
  <c r="P86" i="11"/>
  <c r="Q86" i="11" s="1"/>
  <c r="M81" i="11"/>
  <c r="N81" i="11"/>
  <c r="O81" i="11" s="1"/>
  <c r="AH81" i="11" s="1"/>
  <c r="P81" i="11"/>
  <c r="Q81" i="11" s="1"/>
  <c r="M85" i="11"/>
  <c r="N85" i="11"/>
  <c r="O85" i="11" s="1"/>
  <c r="AH85" i="11" s="1"/>
  <c r="P85" i="11"/>
  <c r="Q85" i="11" s="1"/>
  <c r="M91" i="11"/>
  <c r="N91" i="11"/>
  <c r="O91" i="11" s="1"/>
  <c r="AH91" i="11" s="1"/>
  <c r="P91" i="11"/>
  <c r="Q91" i="11" s="1"/>
  <c r="AI76" i="11"/>
  <c r="AJ76" i="11" s="1"/>
  <c r="AI75" i="11"/>
  <c r="AJ75" i="11" s="1"/>
  <c r="D135" i="11"/>
  <c r="AI74" i="11"/>
  <c r="AJ74" i="11" s="1"/>
  <c r="M88" i="11"/>
  <c r="N88" i="11"/>
  <c r="O88" i="11" s="1"/>
  <c r="AH88" i="11" s="1"/>
  <c r="P88" i="11"/>
  <c r="Q88" i="11" s="1"/>
  <c r="M82" i="11"/>
  <c r="N82" i="11"/>
  <c r="O82" i="11" s="1"/>
  <c r="AH82" i="11" s="1"/>
  <c r="P82" i="11"/>
  <c r="Q82" i="11" s="1"/>
  <c r="AI79" i="11"/>
  <c r="AJ79" i="11" s="1"/>
  <c r="AI78" i="11"/>
  <c r="AJ78" i="11" s="1"/>
  <c r="AJ27" i="11"/>
  <c r="M90" i="11"/>
  <c r="N90" i="11"/>
  <c r="O90" i="11" s="1"/>
  <c r="AH90" i="11" s="1"/>
  <c r="P90" i="11"/>
  <c r="Q90" i="11" s="1"/>
  <c r="M83" i="11"/>
  <c r="N83" i="11"/>
  <c r="O83" i="11" s="1"/>
  <c r="AH83" i="11" s="1"/>
  <c r="P83" i="11"/>
  <c r="Q83" i="11" s="1"/>
  <c r="M87" i="11"/>
  <c r="N87" i="11"/>
  <c r="O87" i="11" s="1"/>
  <c r="AH87" i="11" s="1"/>
  <c r="P87" i="11"/>
  <c r="Q87" i="11" s="1"/>
  <c r="AE9" i="11"/>
  <c r="AF8" i="11"/>
  <c r="G8" i="11" s="1"/>
  <c r="AG8" i="11"/>
  <c r="AI73" i="11"/>
  <c r="AJ73" i="11" s="1"/>
  <c r="M80" i="11"/>
  <c r="N80" i="11"/>
  <c r="O80" i="11" s="1"/>
  <c r="AH80" i="11" s="1"/>
  <c r="P80" i="11"/>
  <c r="Q80" i="11" s="1"/>
  <c r="M84" i="11"/>
  <c r="N84" i="11"/>
  <c r="O84" i="11" s="1"/>
  <c r="AH84" i="11" s="1"/>
  <c r="P84" i="11"/>
  <c r="Q84" i="11" s="1"/>
  <c r="M89" i="11"/>
  <c r="N89" i="11"/>
  <c r="O89" i="11" s="1"/>
  <c r="AH89" i="11" s="1"/>
  <c r="P89" i="11"/>
  <c r="Q89" i="11" s="1"/>
  <c r="L98" i="11"/>
  <c r="L97" i="11"/>
  <c r="L96" i="11"/>
  <c r="L95" i="11"/>
  <c r="L94" i="11"/>
  <c r="L93" i="11"/>
  <c r="L99" i="11"/>
  <c r="N92" i="11"/>
  <c r="O92" i="11" s="1"/>
  <c r="AH92" i="11" s="1"/>
  <c r="M92" i="11"/>
  <c r="P92" i="11"/>
  <c r="Q92" i="11" s="1"/>
  <c r="M128" i="10"/>
  <c r="N128" i="10" s="1"/>
  <c r="AF128" i="10" s="1"/>
  <c r="O52" i="10"/>
  <c r="P52" i="10" s="1"/>
  <c r="O26" i="10"/>
  <c r="P26" i="10" s="1"/>
  <c r="O17" i="10"/>
  <c r="P17" i="10" s="1"/>
  <c r="O13" i="10"/>
  <c r="P13" i="10" s="1"/>
  <c r="O9" i="10"/>
  <c r="P9" i="10" s="1"/>
  <c r="O5" i="10"/>
  <c r="P5" i="10" s="1"/>
  <c r="O25" i="10"/>
  <c r="P25" i="10" s="1"/>
  <c r="O31" i="10"/>
  <c r="P31" i="10" s="1"/>
  <c r="O47" i="10"/>
  <c r="P47" i="10" s="1"/>
  <c r="O120" i="10"/>
  <c r="P120" i="10" s="1"/>
  <c r="O64" i="10"/>
  <c r="P64" i="10" s="1"/>
  <c r="O135" i="10"/>
  <c r="P135" i="10" s="1"/>
  <c r="O119" i="10"/>
  <c r="P119" i="10" s="1"/>
  <c r="M135" i="10"/>
  <c r="N135" i="10" s="1"/>
  <c r="AF135" i="10" s="1"/>
  <c r="O48" i="10"/>
  <c r="P48" i="10" s="1"/>
  <c r="O44" i="10"/>
  <c r="P44" i="10" s="1"/>
  <c r="O27" i="10"/>
  <c r="P27" i="10" s="1"/>
  <c r="O45" i="10"/>
  <c r="P45" i="10" s="1"/>
  <c r="O38" i="10"/>
  <c r="P38" i="10" s="1"/>
  <c r="O20" i="10"/>
  <c r="P20" i="10" s="1"/>
  <c r="O16" i="10"/>
  <c r="P16" i="10" s="1"/>
  <c r="O12" i="10"/>
  <c r="P12" i="10" s="1"/>
  <c r="O8" i="10"/>
  <c r="P8" i="10" s="1"/>
  <c r="O4" i="10"/>
  <c r="P4" i="10" s="1"/>
  <c r="O40" i="10"/>
  <c r="P40" i="10" s="1"/>
  <c r="O46" i="10"/>
  <c r="P46" i="10" s="1"/>
  <c r="O35" i="10"/>
  <c r="P35" i="10" s="1"/>
  <c r="O51" i="10"/>
  <c r="P51" i="10" s="1"/>
  <c r="O132" i="10"/>
  <c r="P132" i="10" s="1"/>
  <c r="O128" i="10"/>
  <c r="P128" i="10" s="1"/>
  <c r="O131" i="10"/>
  <c r="P131" i="10" s="1"/>
  <c r="O123" i="10"/>
  <c r="P123" i="10" s="1"/>
  <c r="O59" i="10"/>
  <c r="P59" i="10" s="1"/>
  <c r="O36" i="10"/>
  <c r="P36" i="10" s="1"/>
  <c r="O50" i="10"/>
  <c r="P50" i="10" s="1"/>
  <c r="O39" i="10"/>
  <c r="P39" i="10" s="1"/>
  <c r="O55" i="10"/>
  <c r="P55" i="10" s="1"/>
  <c r="O63" i="10"/>
  <c r="P63" i="10" s="1"/>
  <c r="O121" i="10"/>
  <c r="P121" i="10" s="1"/>
  <c r="O122" i="10"/>
  <c r="P122" i="10" s="1"/>
  <c r="O126" i="10"/>
  <c r="P126" i="10" s="1"/>
  <c r="O61" i="10"/>
  <c r="P61" i="10" s="1"/>
  <c r="O22" i="10"/>
  <c r="P22" i="10" s="1"/>
  <c r="M129" i="10"/>
  <c r="N129" i="10" s="1"/>
  <c r="AF129" i="10" s="1"/>
  <c r="AH55" i="10"/>
  <c r="M28" i="10"/>
  <c r="N28" i="10" s="1"/>
  <c r="AF28" i="10" s="1"/>
  <c r="M65" i="9"/>
  <c r="N65" i="9" s="1"/>
  <c r="AF65" i="9" s="1"/>
  <c r="AG65" i="9" s="1"/>
  <c r="AH65" i="9" s="1"/>
  <c r="AH56" i="9"/>
  <c r="L65" i="9"/>
  <c r="K68" i="9"/>
  <c r="M32" i="9"/>
  <c r="N32" i="9" s="1"/>
  <c r="AF32" i="9" s="1"/>
  <c r="AG32" i="9" s="1"/>
  <c r="AH32" i="9" s="1"/>
  <c r="K66" i="9"/>
  <c r="K67" i="9"/>
  <c r="L67" i="9" s="1"/>
  <c r="O129" i="10"/>
  <c r="P129" i="10" s="1"/>
  <c r="AG23" i="10"/>
  <c r="AH23" i="10" s="1"/>
  <c r="M35" i="10"/>
  <c r="N35" i="10" s="1"/>
  <c r="AF35" i="10" s="1"/>
  <c r="AG35" i="10" s="1"/>
  <c r="AH35" i="10" s="1"/>
  <c r="M34" i="10"/>
  <c r="N34" i="10" s="1"/>
  <c r="AF34" i="10" s="1"/>
  <c r="AG34" i="10" s="1"/>
  <c r="AH34" i="10" s="1"/>
  <c r="M127" i="10"/>
  <c r="N127" i="10" s="1"/>
  <c r="AF127" i="10" s="1"/>
  <c r="AG127" i="10" s="1"/>
  <c r="AH127" i="10" s="1"/>
  <c r="L127" i="10"/>
  <c r="O124" i="10"/>
  <c r="P124" i="10" s="1"/>
  <c r="O41" i="10"/>
  <c r="P41" i="10" s="1"/>
  <c r="O34" i="10"/>
  <c r="P34" i="10" s="1"/>
  <c r="O53" i="10"/>
  <c r="P53" i="10" s="1"/>
  <c r="O49" i="10"/>
  <c r="P49" i="10" s="1"/>
  <c r="O37" i="10"/>
  <c r="P37" i="10" s="1"/>
  <c r="O21" i="10"/>
  <c r="P21" i="10" s="1"/>
  <c r="O57" i="10"/>
  <c r="P57" i="10" s="1"/>
  <c r="O24" i="10"/>
  <c r="P24" i="10" s="1"/>
  <c r="AG129" i="10"/>
  <c r="AH129" i="10" s="1"/>
  <c r="D49" i="10"/>
  <c r="AG42" i="10"/>
  <c r="AH42" i="10" s="1"/>
  <c r="AG28" i="10"/>
  <c r="AH28" i="10" s="1"/>
  <c r="AG132" i="10"/>
  <c r="AH132" i="10" s="1"/>
  <c r="AG131" i="10"/>
  <c r="AH131" i="10" s="1"/>
  <c r="K68" i="10"/>
  <c r="K67" i="10"/>
  <c r="M65" i="10"/>
  <c r="N65" i="10" s="1"/>
  <c r="AF65" i="10" s="1"/>
  <c r="K70" i="10"/>
  <c r="K66" i="10"/>
  <c r="L65" i="10"/>
  <c r="K69" i="10"/>
  <c r="M31" i="10"/>
  <c r="N31" i="10" s="1"/>
  <c r="AF31" i="10" s="1"/>
  <c r="L30" i="10"/>
  <c r="M30" i="10"/>
  <c r="N30" i="10" s="1"/>
  <c r="AF30" i="10" s="1"/>
  <c r="AG26" i="10"/>
  <c r="AH26" i="10" s="1"/>
  <c r="AG135" i="10"/>
  <c r="AH135" i="10" s="1"/>
  <c r="L29" i="10"/>
  <c r="M29" i="10"/>
  <c r="N29" i="10" s="1"/>
  <c r="AF29" i="10" s="1"/>
  <c r="AG58" i="10"/>
  <c r="AH58" i="10" s="1"/>
  <c r="AH5" i="10"/>
  <c r="AG43" i="10"/>
  <c r="AH43" i="10" s="1"/>
  <c r="O65" i="10"/>
  <c r="P65" i="10" s="1"/>
  <c r="M33" i="10"/>
  <c r="N33" i="10" s="1"/>
  <c r="AF33" i="10" s="1"/>
  <c r="L33" i="10"/>
  <c r="L60" i="10"/>
  <c r="M60" i="10"/>
  <c r="N60" i="10" s="1"/>
  <c r="AF60" i="10" s="1"/>
  <c r="L130" i="10"/>
  <c r="M130" i="10"/>
  <c r="N130" i="10" s="1"/>
  <c r="AF130" i="10" s="1"/>
  <c r="AG128" i="10"/>
  <c r="AH128" i="10" s="1"/>
  <c r="AG121" i="10"/>
  <c r="AH121" i="10" s="1"/>
  <c r="AG125" i="10"/>
  <c r="AH125" i="10" s="1"/>
  <c r="M32" i="10"/>
  <c r="N32" i="10" s="1"/>
  <c r="AF32" i="10" s="1"/>
  <c r="L32" i="10"/>
  <c r="AG38" i="10"/>
  <c r="AH38" i="10" s="1"/>
  <c r="O130" i="10"/>
  <c r="P130" i="10" s="1"/>
  <c r="AG57" i="10"/>
  <c r="AH57" i="10" s="1"/>
  <c r="O32" i="10"/>
  <c r="P32" i="10" s="1"/>
  <c r="L59" i="10"/>
  <c r="M59" i="10"/>
  <c r="N59" i="10" s="1"/>
  <c r="AF59" i="10" s="1"/>
  <c r="M64" i="10"/>
  <c r="N64" i="10" s="1"/>
  <c r="AF64" i="10" s="1"/>
  <c r="L64" i="10"/>
  <c r="AG27" i="10"/>
  <c r="AH27" i="10" s="1"/>
  <c r="AG122" i="10"/>
  <c r="AH122" i="10" s="1"/>
  <c r="AE4" i="10"/>
  <c r="AD4" i="10"/>
  <c r="AG49" i="10"/>
  <c r="AH49" i="10" s="1"/>
  <c r="M62" i="10"/>
  <c r="N62" i="10" s="1"/>
  <c r="AF62" i="10" s="1"/>
  <c r="L62" i="10"/>
  <c r="AG24" i="10"/>
  <c r="AH24" i="10" s="1"/>
  <c r="O62" i="10"/>
  <c r="P62" i="10" s="1"/>
  <c r="AG54" i="10"/>
  <c r="AH54" i="10" s="1"/>
  <c r="L133" i="10"/>
  <c r="M133" i="10"/>
  <c r="N133" i="10" s="1"/>
  <c r="AF133" i="10" s="1"/>
  <c r="M134" i="10"/>
  <c r="N134" i="10" s="1"/>
  <c r="AF134" i="10" s="1"/>
  <c r="AG39" i="10"/>
  <c r="AH39" i="10" s="1"/>
  <c r="O30" i="10"/>
  <c r="P30" i="10" s="1"/>
  <c r="AG45" i="10"/>
  <c r="AH45" i="10" s="1"/>
  <c r="O33" i="10"/>
  <c r="P33" i="10" s="1"/>
  <c r="O133" i="10"/>
  <c r="P133" i="10" s="1"/>
  <c r="AG48" i="10"/>
  <c r="AH48" i="10" s="1"/>
  <c r="AG53" i="10"/>
  <c r="AH53" i="10" s="1"/>
  <c r="O29" i="10"/>
  <c r="P29" i="10" s="1"/>
  <c r="M61" i="10"/>
  <c r="N61" i="10" s="1"/>
  <c r="AF61" i="10" s="1"/>
  <c r="L61" i="10"/>
  <c r="L63" i="10"/>
  <c r="M63" i="10"/>
  <c r="N63" i="10" s="1"/>
  <c r="AF63" i="10" s="1"/>
  <c r="L27" i="9"/>
  <c r="M27" i="9"/>
  <c r="N27" i="9" s="1"/>
  <c r="AF27" i="9" s="1"/>
  <c r="D49" i="9"/>
  <c r="M33" i="9"/>
  <c r="N33" i="9" s="1"/>
  <c r="AF33" i="9" s="1"/>
  <c r="AG33" i="9" s="1"/>
  <c r="AH33" i="9" s="1"/>
  <c r="AG31" i="9"/>
  <c r="AH31" i="9" s="1"/>
  <c r="L135" i="9"/>
  <c r="O133" i="9"/>
  <c r="P133" i="9" s="1"/>
  <c r="O129" i="9"/>
  <c r="P129" i="9" s="1"/>
  <c r="O124" i="9"/>
  <c r="P124" i="9" s="1"/>
  <c r="O120" i="9"/>
  <c r="P120" i="9" s="1"/>
  <c r="O135" i="9"/>
  <c r="P135" i="9" s="1"/>
  <c r="O134" i="9"/>
  <c r="P134" i="9" s="1"/>
  <c r="O130" i="9"/>
  <c r="P130" i="9" s="1"/>
  <c r="O126" i="9"/>
  <c r="P126" i="9" s="1"/>
  <c r="O125" i="9"/>
  <c r="P125" i="9" s="1"/>
  <c r="O121" i="9"/>
  <c r="P121" i="9" s="1"/>
  <c r="O131" i="9"/>
  <c r="P131" i="9" s="1"/>
  <c r="O127" i="9"/>
  <c r="P127" i="9" s="1"/>
  <c r="O122" i="9"/>
  <c r="P122" i="9" s="1"/>
  <c r="O119" i="9"/>
  <c r="P119" i="9" s="1"/>
  <c r="M135" i="9"/>
  <c r="N135" i="9" s="1"/>
  <c r="AF135" i="9" s="1"/>
  <c r="O132" i="9"/>
  <c r="P132" i="9" s="1"/>
  <c r="O128" i="9"/>
  <c r="P128" i="9" s="1"/>
  <c r="O123" i="9"/>
  <c r="P123" i="9" s="1"/>
  <c r="O70" i="9"/>
  <c r="P70" i="9" s="1"/>
  <c r="O69" i="9"/>
  <c r="P69" i="9" s="1"/>
  <c r="O66" i="9"/>
  <c r="P66" i="9" s="1"/>
  <c r="O68" i="9"/>
  <c r="P68" i="9" s="1"/>
  <c r="O67" i="9"/>
  <c r="P67" i="9" s="1"/>
  <c r="O61" i="9"/>
  <c r="P61" i="9" s="1"/>
  <c r="O56" i="9"/>
  <c r="P56" i="9" s="1"/>
  <c r="O52" i="9"/>
  <c r="P52" i="9" s="1"/>
  <c r="O48" i="9"/>
  <c r="P48" i="9" s="1"/>
  <c r="O44" i="9"/>
  <c r="P44" i="9" s="1"/>
  <c r="O40" i="9"/>
  <c r="P40" i="9" s="1"/>
  <c r="O36" i="9"/>
  <c r="P36" i="9" s="1"/>
  <c r="O32" i="9"/>
  <c r="P32" i="9" s="1"/>
  <c r="O28" i="9"/>
  <c r="P28" i="9" s="1"/>
  <c r="O22" i="9"/>
  <c r="P22" i="9" s="1"/>
  <c r="O65" i="9"/>
  <c r="P65" i="9" s="1"/>
  <c r="O62" i="9"/>
  <c r="P62" i="9" s="1"/>
  <c r="O58" i="9"/>
  <c r="P58" i="9" s="1"/>
  <c r="O57" i="9"/>
  <c r="P57" i="9" s="1"/>
  <c r="O53" i="9"/>
  <c r="P53" i="9" s="1"/>
  <c r="O49" i="9"/>
  <c r="P49" i="9" s="1"/>
  <c r="O45" i="9"/>
  <c r="P45" i="9" s="1"/>
  <c r="O63" i="9"/>
  <c r="P63" i="9" s="1"/>
  <c r="O59" i="9"/>
  <c r="P59" i="9" s="1"/>
  <c r="O54" i="9"/>
  <c r="P54" i="9" s="1"/>
  <c r="O50" i="9"/>
  <c r="P50" i="9" s="1"/>
  <c r="O46" i="9"/>
  <c r="P46" i="9" s="1"/>
  <c r="O42" i="9"/>
  <c r="P42" i="9" s="1"/>
  <c r="O38" i="9"/>
  <c r="P38" i="9" s="1"/>
  <c r="O34" i="9"/>
  <c r="P34" i="9" s="1"/>
  <c r="O30" i="9"/>
  <c r="P30" i="9" s="1"/>
  <c r="O26" i="9"/>
  <c r="P26" i="9" s="1"/>
  <c r="O25" i="9"/>
  <c r="P25" i="9" s="1"/>
  <c r="O55" i="9"/>
  <c r="P55" i="9" s="1"/>
  <c r="O37" i="9"/>
  <c r="P37" i="9" s="1"/>
  <c r="O33" i="9"/>
  <c r="P33" i="9" s="1"/>
  <c r="O21" i="9"/>
  <c r="P21" i="9" s="1"/>
  <c r="O24" i="9"/>
  <c r="P24" i="9" s="1"/>
  <c r="O51" i="9"/>
  <c r="P51" i="9" s="1"/>
  <c r="O43" i="9"/>
  <c r="P43" i="9" s="1"/>
  <c r="O31" i="9"/>
  <c r="P31" i="9" s="1"/>
  <c r="O19" i="9"/>
  <c r="P19" i="9" s="1"/>
  <c r="O17" i="9"/>
  <c r="P17" i="9" s="1"/>
  <c r="O15" i="9"/>
  <c r="P15" i="9" s="1"/>
  <c r="O13" i="9"/>
  <c r="P13" i="9" s="1"/>
  <c r="O11" i="9"/>
  <c r="P11" i="9" s="1"/>
  <c r="O9" i="9"/>
  <c r="P9" i="9" s="1"/>
  <c r="O7" i="9"/>
  <c r="P7" i="9" s="1"/>
  <c r="O5" i="9"/>
  <c r="P5" i="9" s="1"/>
  <c r="O4" i="9"/>
  <c r="P4" i="9" s="1"/>
  <c r="O60" i="9"/>
  <c r="P60" i="9" s="1"/>
  <c r="O20" i="9"/>
  <c r="P20" i="9" s="1"/>
  <c r="O18" i="9"/>
  <c r="P18" i="9" s="1"/>
  <c r="O12" i="9"/>
  <c r="P12" i="9" s="1"/>
  <c r="O10" i="9"/>
  <c r="P10" i="9" s="1"/>
  <c r="O64" i="9"/>
  <c r="P64" i="9" s="1"/>
  <c r="O47" i="9"/>
  <c r="P47" i="9" s="1"/>
  <c r="O39" i="9"/>
  <c r="P39" i="9" s="1"/>
  <c r="O35" i="9"/>
  <c r="P35" i="9" s="1"/>
  <c r="O29" i="9"/>
  <c r="P29" i="9" s="1"/>
  <c r="O41" i="9"/>
  <c r="P41" i="9" s="1"/>
  <c r="O27" i="9"/>
  <c r="P27" i="9" s="1"/>
  <c r="O16" i="9"/>
  <c r="P16" i="9" s="1"/>
  <c r="O14" i="9"/>
  <c r="P14" i="9" s="1"/>
  <c r="O8" i="9"/>
  <c r="P8" i="9" s="1"/>
  <c r="O6" i="9"/>
  <c r="P6" i="9" s="1"/>
  <c r="M127" i="9"/>
  <c r="N127" i="9" s="1"/>
  <c r="AF127" i="9" s="1"/>
  <c r="L127" i="9"/>
  <c r="M128" i="9"/>
  <c r="N128" i="9" s="1"/>
  <c r="AF128" i="9" s="1"/>
  <c r="M63" i="9"/>
  <c r="N63" i="9" s="1"/>
  <c r="AF63" i="9" s="1"/>
  <c r="L63" i="9"/>
  <c r="AG24" i="9"/>
  <c r="AH24" i="9" s="1"/>
  <c r="M67" i="9"/>
  <c r="N67" i="9" s="1"/>
  <c r="AF67" i="9" s="1"/>
  <c r="K75" i="9"/>
  <c r="O75" i="9" s="1"/>
  <c r="P75" i="9" s="1"/>
  <c r="K71" i="9"/>
  <c r="M70" i="9"/>
  <c r="N70" i="9" s="1"/>
  <c r="AF70" i="9" s="1"/>
  <c r="K78" i="9"/>
  <c r="K76" i="9"/>
  <c r="K72" i="9"/>
  <c r="K77" i="9"/>
  <c r="K73" i="9"/>
  <c r="K74" i="9"/>
  <c r="O74" i="9" s="1"/>
  <c r="P74" i="9" s="1"/>
  <c r="L70" i="9"/>
  <c r="K79" i="9"/>
  <c r="AG44" i="9"/>
  <c r="AH44" i="9" s="1"/>
  <c r="M64" i="9"/>
  <c r="N64" i="9" s="1"/>
  <c r="AF64" i="9" s="1"/>
  <c r="M131" i="9"/>
  <c r="N131" i="9" s="1"/>
  <c r="AF131" i="9" s="1"/>
  <c r="L131" i="9"/>
  <c r="L62" i="9"/>
  <c r="M62" i="9"/>
  <c r="N62" i="9" s="1"/>
  <c r="AF62" i="9" s="1"/>
  <c r="AG124" i="9"/>
  <c r="AH124" i="9" s="1"/>
  <c r="L134" i="9"/>
  <c r="M134" i="9"/>
  <c r="N134" i="9" s="1"/>
  <c r="AF134" i="9" s="1"/>
  <c r="AG123" i="9"/>
  <c r="AH123" i="9" s="1"/>
  <c r="M132" i="9"/>
  <c r="N132" i="9" s="1"/>
  <c r="AF132" i="9" s="1"/>
  <c r="M28" i="9"/>
  <c r="N28" i="9" s="1"/>
  <c r="AF28" i="9" s="1"/>
  <c r="L28" i="9"/>
  <c r="M29" i="9"/>
  <c r="N29" i="9" s="1"/>
  <c r="AF29" i="9" s="1"/>
  <c r="M59" i="9"/>
  <c r="N59" i="9" s="1"/>
  <c r="AF59" i="9" s="1"/>
  <c r="L59" i="9"/>
  <c r="M60" i="9"/>
  <c r="N60" i="9" s="1"/>
  <c r="AF60" i="9" s="1"/>
  <c r="L68" i="9"/>
  <c r="AG48" i="9"/>
  <c r="AH48" i="9" s="1"/>
  <c r="AG51" i="9"/>
  <c r="AH51" i="9" s="1"/>
  <c r="AG43" i="9"/>
  <c r="AH43" i="9" s="1"/>
  <c r="AG23" i="9"/>
  <c r="AH23" i="9" s="1"/>
  <c r="AH5" i="9"/>
  <c r="M30" i="9"/>
  <c r="N30" i="9" s="1"/>
  <c r="AF30" i="9" s="1"/>
  <c r="L30" i="9"/>
  <c r="M69" i="9"/>
  <c r="N69" i="9" s="1"/>
  <c r="AF69" i="9" s="1"/>
  <c r="L69" i="9"/>
  <c r="M129" i="9"/>
  <c r="N129" i="9" s="1"/>
  <c r="AF129" i="9" s="1"/>
  <c r="L129" i="9"/>
  <c r="L130" i="9"/>
  <c r="M130" i="9"/>
  <c r="N130" i="9" s="1"/>
  <c r="AF130" i="9" s="1"/>
  <c r="AG26" i="9"/>
  <c r="AH26" i="9" s="1"/>
  <c r="M34" i="9"/>
  <c r="N34" i="9" s="1"/>
  <c r="AF34" i="9" s="1"/>
  <c r="M35" i="9"/>
  <c r="N35" i="9" s="1"/>
  <c r="AF35" i="9" s="1"/>
  <c r="L34" i="9"/>
  <c r="AG40" i="9"/>
  <c r="AH40" i="9" s="1"/>
  <c r="AG47" i="9"/>
  <c r="AH47" i="9" s="1"/>
  <c r="M66" i="9"/>
  <c r="N66" i="9" s="1"/>
  <c r="AF66" i="9" s="1"/>
  <c r="L66" i="9"/>
  <c r="AG55" i="9"/>
  <c r="AH55" i="9" s="1"/>
  <c r="AG61" i="9"/>
  <c r="AH61" i="9" s="1"/>
  <c r="Y128" i="1"/>
  <c r="Y129" i="1"/>
  <c r="Y130" i="1"/>
  <c r="Y131" i="1"/>
  <c r="Y132" i="1"/>
  <c r="Y133" i="1"/>
  <c r="Y134" i="1"/>
  <c r="Y135" i="1"/>
  <c r="L127" i="1"/>
  <c r="Y121" i="1"/>
  <c r="Y122" i="1"/>
  <c r="Y123" i="1"/>
  <c r="Y124" i="1"/>
  <c r="Y125" i="1"/>
  <c r="Y126" i="1"/>
  <c r="L122" i="1"/>
  <c r="N122" i="1" s="1"/>
  <c r="L123" i="1"/>
  <c r="L124" i="1"/>
  <c r="L125" i="1"/>
  <c r="L126" i="1"/>
  <c r="N126" i="1" s="1"/>
  <c r="L121" i="1"/>
  <c r="D112" i="17" l="1"/>
  <c r="AI116" i="17"/>
  <c r="AJ116" i="17" s="1"/>
  <c r="AI119" i="17"/>
  <c r="AJ119" i="17" s="1"/>
  <c r="AI118" i="17"/>
  <c r="AJ118" i="17" s="1"/>
  <c r="AI115" i="17"/>
  <c r="AJ115" i="17" s="1"/>
  <c r="AC9" i="17"/>
  <c r="AD9" i="17"/>
  <c r="AB10" i="17"/>
  <c r="AI117" i="17"/>
  <c r="AJ117" i="17" s="1"/>
  <c r="AI120" i="17"/>
  <c r="AH137" i="17"/>
  <c r="D120" i="17"/>
  <c r="AI113" i="17"/>
  <c r="AJ113" i="17" s="1"/>
  <c r="AI114" i="17"/>
  <c r="AJ114" i="17" s="1"/>
  <c r="AG9" i="17"/>
  <c r="AF9" i="17"/>
  <c r="G9" i="17" s="1"/>
  <c r="AE10" i="17"/>
  <c r="D112" i="16"/>
  <c r="D120" i="16"/>
  <c r="AI113" i="16"/>
  <c r="AJ113" i="16" s="1"/>
  <c r="AI118" i="16"/>
  <c r="AJ118" i="16" s="1"/>
  <c r="AI115" i="16"/>
  <c r="AJ115" i="16" s="1"/>
  <c r="AI117" i="16"/>
  <c r="AJ117" i="16" s="1"/>
  <c r="AB10" i="16"/>
  <c r="AD9" i="16"/>
  <c r="AC9" i="16"/>
  <c r="AI114" i="16"/>
  <c r="AJ114" i="16" s="1"/>
  <c r="AI119" i="16"/>
  <c r="AJ119" i="16" s="1"/>
  <c r="AI116" i="16"/>
  <c r="AJ116" i="16" s="1"/>
  <c r="AE10" i="16"/>
  <c r="AF9" i="16"/>
  <c r="G9" i="16" s="1"/>
  <c r="AG9" i="16"/>
  <c r="AI120" i="16"/>
  <c r="AH137" i="16"/>
  <c r="N125" i="1"/>
  <c r="M124" i="1"/>
  <c r="N124" i="1"/>
  <c r="O121" i="1"/>
  <c r="AH121" i="1" s="1"/>
  <c r="AI121" i="1" s="1"/>
  <c r="AJ121" i="1" s="1"/>
  <c r="N121" i="1"/>
  <c r="M123" i="1"/>
  <c r="N123" i="1"/>
  <c r="L131" i="1"/>
  <c r="N127" i="1"/>
  <c r="AE8" i="12"/>
  <c r="AG7" i="12"/>
  <c r="AF7" i="12"/>
  <c r="G7" i="12" s="1"/>
  <c r="P82" i="12"/>
  <c r="Q82" i="12" s="1"/>
  <c r="N82" i="12"/>
  <c r="O82" i="12" s="1"/>
  <c r="AH82" i="12" s="1"/>
  <c r="M82" i="12"/>
  <c r="P87" i="12"/>
  <c r="Q87" i="12" s="1"/>
  <c r="M87" i="12"/>
  <c r="N87" i="12"/>
  <c r="O87" i="12" s="1"/>
  <c r="AH87" i="12" s="1"/>
  <c r="AI87" i="12" s="1"/>
  <c r="AJ87" i="12" s="1"/>
  <c r="AI77" i="12"/>
  <c r="AJ77" i="12" s="1"/>
  <c r="P84" i="12"/>
  <c r="Q84" i="12" s="1"/>
  <c r="M84" i="12"/>
  <c r="N84" i="12"/>
  <c r="O84" i="12" s="1"/>
  <c r="AH84" i="12" s="1"/>
  <c r="AI84" i="12" s="1"/>
  <c r="AJ84" i="12" s="1"/>
  <c r="P85" i="12"/>
  <c r="Q85" i="12" s="1"/>
  <c r="N85" i="12"/>
  <c r="O85" i="12" s="1"/>
  <c r="AH85" i="12" s="1"/>
  <c r="AI85" i="12" s="1"/>
  <c r="AJ85" i="12" s="1"/>
  <c r="M85" i="12"/>
  <c r="AI80" i="12"/>
  <c r="AJ80" i="12" s="1"/>
  <c r="N88" i="12"/>
  <c r="O88" i="12" s="1"/>
  <c r="AH88" i="12" s="1"/>
  <c r="AI88" i="12" s="1"/>
  <c r="AJ88" i="12" s="1"/>
  <c r="M88" i="12"/>
  <c r="P88" i="12"/>
  <c r="Q88" i="12" s="1"/>
  <c r="P89" i="12"/>
  <c r="Q89" i="12" s="1"/>
  <c r="N89" i="12"/>
  <c r="O89" i="12" s="1"/>
  <c r="AH89" i="12" s="1"/>
  <c r="AI89" i="12" s="1"/>
  <c r="AJ89" i="12" s="1"/>
  <c r="M89" i="12"/>
  <c r="P90" i="12"/>
  <c r="Q90" i="12" s="1"/>
  <c r="N90" i="12"/>
  <c r="O90" i="12" s="1"/>
  <c r="AH90" i="12" s="1"/>
  <c r="AI90" i="12" s="1"/>
  <c r="AJ90" i="12" s="1"/>
  <c r="M90" i="12"/>
  <c r="M92" i="12"/>
  <c r="N92" i="12"/>
  <c r="O92" i="12" s="1"/>
  <c r="AH92" i="12" s="1"/>
  <c r="P92" i="12"/>
  <c r="Q92" i="12" s="1"/>
  <c r="P93" i="12"/>
  <c r="Q93" i="12" s="1"/>
  <c r="L96" i="12"/>
  <c r="N93" i="12"/>
  <c r="O93" i="12" s="1"/>
  <c r="AH93" i="12" s="1"/>
  <c r="AI93" i="12" s="1"/>
  <c r="AJ93" i="12" s="1"/>
  <c r="L100" i="12"/>
  <c r="L99" i="12"/>
  <c r="L95" i="12"/>
  <c r="M93" i="12"/>
  <c r="L98" i="12"/>
  <c r="L94" i="12"/>
  <c r="L97" i="12"/>
  <c r="AI78" i="12"/>
  <c r="AJ78" i="12" s="1"/>
  <c r="AI74" i="12"/>
  <c r="AJ74" i="12" s="1"/>
  <c r="P81" i="12"/>
  <c r="Q81" i="12" s="1"/>
  <c r="N81" i="12"/>
  <c r="O81" i="12" s="1"/>
  <c r="AH81" i="12" s="1"/>
  <c r="M81" i="12"/>
  <c r="AI72" i="12"/>
  <c r="AJ72" i="12" s="1"/>
  <c r="P91" i="12"/>
  <c r="Q91" i="12" s="1"/>
  <c r="N91" i="12"/>
  <c r="O91" i="12" s="1"/>
  <c r="AH91" i="12" s="1"/>
  <c r="AI91" i="12" s="1"/>
  <c r="AJ91" i="12" s="1"/>
  <c r="M91" i="12"/>
  <c r="P86" i="12"/>
  <c r="Q86" i="12" s="1"/>
  <c r="M86" i="12"/>
  <c r="N86" i="12"/>
  <c r="O86" i="12" s="1"/>
  <c r="AH86" i="12" s="1"/>
  <c r="P83" i="12"/>
  <c r="Q83" i="12" s="1"/>
  <c r="M83" i="12"/>
  <c r="N83" i="12"/>
  <c r="O83" i="12" s="1"/>
  <c r="AH83" i="12" s="1"/>
  <c r="AI83" i="12" s="1"/>
  <c r="AJ83" i="12" s="1"/>
  <c r="AC6" i="12"/>
  <c r="AB7" i="12"/>
  <c r="AD6" i="12"/>
  <c r="N93" i="11"/>
  <c r="O93" i="11" s="1"/>
  <c r="AH93" i="11" s="1"/>
  <c r="M93" i="11"/>
  <c r="P93" i="11"/>
  <c r="Q93" i="11" s="1"/>
  <c r="N97" i="11"/>
  <c r="O97" i="11" s="1"/>
  <c r="AH97" i="11" s="1"/>
  <c r="M97" i="11"/>
  <c r="P97" i="11"/>
  <c r="Q97" i="11" s="1"/>
  <c r="AI83" i="11"/>
  <c r="AJ83" i="11" s="1"/>
  <c r="AI81" i="11"/>
  <c r="AJ81" i="11" s="1"/>
  <c r="AD8" i="11"/>
  <c r="AB9" i="11"/>
  <c r="AC8" i="11"/>
  <c r="N94" i="11"/>
  <c r="O94" i="11" s="1"/>
  <c r="AH94" i="11" s="1"/>
  <c r="M94" i="11"/>
  <c r="P94" i="11"/>
  <c r="Q94" i="11" s="1"/>
  <c r="N98" i="11"/>
  <c r="O98" i="11" s="1"/>
  <c r="AH98" i="11" s="1"/>
  <c r="M98" i="11"/>
  <c r="P98" i="11"/>
  <c r="Q98" i="11" s="1"/>
  <c r="D92" i="11"/>
  <c r="AI80" i="11"/>
  <c r="AJ80" i="11" s="1"/>
  <c r="AI87" i="11"/>
  <c r="AJ87" i="11" s="1"/>
  <c r="D35" i="11"/>
  <c r="AI85" i="11"/>
  <c r="AJ85" i="11" s="1"/>
  <c r="AI92" i="11"/>
  <c r="AJ92" i="11" s="1"/>
  <c r="N95" i="11"/>
  <c r="O95" i="11" s="1"/>
  <c r="AH95" i="11" s="1"/>
  <c r="M95" i="11"/>
  <c r="P95" i="11"/>
  <c r="Q95" i="11" s="1"/>
  <c r="AI84" i="11"/>
  <c r="AJ84" i="11" s="1"/>
  <c r="AI88" i="11"/>
  <c r="AJ88" i="11" s="1"/>
  <c r="AI91" i="11"/>
  <c r="AJ91" i="11" s="1"/>
  <c r="L110" i="11"/>
  <c r="L109" i="11"/>
  <c r="L108" i="11"/>
  <c r="L107" i="11"/>
  <c r="L106" i="11"/>
  <c r="L105" i="11"/>
  <c r="L104" i="11"/>
  <c r="L103" i="11"/>
  <c r="L102" i="11"/>
  <c r="L101" i="11"/>
  <c r="L100" i="11"/>
  <c r="N99" i="11"/>
  <c r="O99" i="11" s="1"/>
  <c r="AH99" i="11" s="1"/>
  <c r="L111" i="11"/>
  <c r="M99" i="11"/>
  <c r="P99" i="11"/>
  <c r="Q99" i="11" s="1"/>
  <c r="N96" i="11"/>
  <c r="O96" i="11" s="1"/>
  <c r="AH96" i="11" s="1"/>
  <c r="M96" i="11"/>
  <c r="P96" i="11"/>
  <c r="Q96" i="11" s="1"/>
  <c r="AI89" i="11"/>
  <c r="AJ89" i="11" s="1"/>
  <c r="AG9" i="11"/>
  <c r="AE10" i="11"/>
  <c r="AF9" i="11"/>
  <c r="G9" i="11" s="1"/>
  <c r="AI90" i="11"/>
  <c r="AJ90" i="11" s="1"/>
  <c r="AI82" i="11"/>
  <c r="AJ82" i="11" s="1"/>
  <c r="AI86" i="11"/>
  <c r="AJ86" i="11" s="1"/>
  <c r="D79" i="11"/>
  <c r="M68" i="9"/>
  <c r="N68" i="9" s="1"/>
  <c r="AF68" i="9" s="1"/>
  <c r="D126" i="9"/>
  <c r="D41" i="10"/>
  <c r="D126" i="10"/>
  <c r="AG63" i="10"/>
  <c r="AH63" i="10" s="1"/>
  <c r="AG134" i="10"/>
  <c r="AH134" i="10" s="1"/>
  <c r="AG62" i="10"/>
  <c r="AH62" i="10" s="1"/>
  <c r="AG133" i="10"/>
  <c r="AH133" i="10" s="1"/>
  <c r="AG64" i="10"/>
  <c r="AH64" i="10" s="1"/>
  <c r="M69" i="10"/>
  <c r="N69" i="10" s="1"/>
  <c r="AF69" i="10" s="1"/>
  <c r="L69" i="10"/>
  <c r="O69" i="10"/>
  <c r="P69" i="10" s="1"/>
  <c r="AG65" i="10"/>
  <c r="AH65" i="10" s="1"/>
  <c r="D21" i="10"/>
  <c r="AA5" i="10"/>
  <c r="AG31" i="10"/>
  <c r="AH31" i="10" s="1"/>
  <c r="K79" i="10"/>
  <c r="K78" i="10"/>
  <c r="K76" i="10"/>
  <c r="K72" i="10"/>
  <c r="L70" i="10"/>
  <c r="K75" i="10"/>
  <c r="K71" i="10"/>
  <c r="K77" i="10"/>
  <c r="K74" i="10"/>
  <c r="M70" i="10"/>
  <c r="N70" i="10" s="1"/>
  <c r="AF70" i="10" s="1"/>
  <c r="K73" i="10"/>
  <c r="O70" i="10"/>
  <c r="P70" i="10" s="1"/>
  <c r="AG59" i="10"/>
  <c r="AH59" i="10" s="1"/>
  <c r="AG130" i="10"/>
  <c r="AH130" i="10" s="1"/>
  <c r="AG33" i="10"/>
  <c r="AH33" i="10" s="1"/>
  <c r="AG29" i="10"/>
  <c r="AH29" i="10" s="1"/>
  <c r="AG30" i="10"/>
  <c r="AH30" i="10" s="1"/>
  <c r="L67" i="10"/>
  <c r="M67" i="10"/>
  <c r="N67" i="10" s="1"/>
  <c r="AF67" i="10" s="1"/>
  <c r="O67" i="10"/>
  <c r="P67" i="10" s="1"/>
  <c r="AG61" i="10"/>
  <c r="AH61" i="10" s="1"/>
  <c r="D26" i="10"/>
  <c r="AG32" i="10"/>
  <c r="AH32" i="10" s="1"/>
  <c r="AG60" i="10"/>
  <c r="AH60" i="10" s="1"/>
  <c r="D58" i="10"/>
  <c r="L66" i="10"/>
  <c r="M66" i="10"/>
  <c r="N66" i="10" s="1"/>
  <c r="AF66" i="10" s="1"/>
  <c r="O66" i="10"/>
  <c r="P66" i="10" s="1"/>
  <c r="M68" i="10"/>
  <c r="N68" i="10" s="1"/>
  <c r="AF68" i="10" s="1"/>
  <c r="L68" i="10"/>
  <c r="O68" i="10"/>
  <c r="P68" i="10" s="1"/>
  <c r="AG27" i="9"/>
  <c r="AH27" i="9" s="1"/>
  <c r="D41" i="9"/>
  <c r="D58" i="9"/>
  <c r="AG134" i="9"/>
  <c r="AH134" i="9" s="1"/>
  <c r="AG63" i="9"/>
  <c r="AH63" i="9" s="1"/>
  <c r="D26" i="9"/>
  <c r="AG35" i="9"/>
  <c r="AH35" i="9" s="1"/>
  <c r="AG129" i="9"/>
  <c r="AH129" i="9" s="1"/>
  <c r="AG30" i="9"/>
  <c r="AH30" i="9" s="1"/>
  <c r="AG68" i="9"/>
  <c r="AH68" i="9" s="1"/>
  <c r="AG59" i="9"/>
  <c r="AH59" i="9" s="1"/>
  <c r="AG132" i="9"/>
  <c r="AH132" i="9" s="1"/>
  <c r="L72" i="9"/>
  <c r="M72" i="9"/>
  <c r="N72" i="9" s="1"/>
  <c r="AF72" i="9" s="1"/>
  <c r="M71" i="9"/>
  <c r="N71" i="9" s="1"/>
  <c r="AF71" i="9" s="1"/>
  <c r="L71" i="9"/>
  <c r="AG128" i="9"/>
  <c r="AH128" i="9" s="1"/>
  <c r="O72" i="9"/>
  <c r="P72" i="9" s="1"/>
  <c r="AG28" i="9"/>
  <c r="AH28" i="9" s="1"/>
  <c r="AG64" i="9"/>
  <c r="AH64" i="9" s="1"/>
  <c r="K90" i="9"/>
  <c r="K88" i="9"/>
  <c r="K84" i="9"/>
  <c r="K80" i="9"/>
  <c r="K92" i="9"/>
  <c r="K89" i="9"/>
  <c r="K85" i="9"/>
  <c r="K81" i="9"/>
  <c r="M79" i="9"/>
  <c r="N79" i="9" s="1"/>
  <c r="AF79" i="9" s="1"/>
  <c r="K91" i="9"/>
  <c r="K86" i="9"/>
  <c r="K82" i="9"/>
  <c r="L79" i="9"/>
  <c r="K83" i="9"/>
  <c r="K87" i="9"/>
  <c r="M77" i="9"/>
  <c r="N77" i="9" s="1"/>
  <c r="AF77" i="9" s="1"/>
  <c r="L77" i="9"/>
  <c r="AG34" i="9"/>
  <c r="AH34" i="9" s="1"/>
  <c r="AG130" i="9"/>
  <c r="AH130" i="9" s="1"/>
  <c r="AG29" i="9"/>
  <c r="AH29" i="9" s="1"/>
  <c r="M74" i="9"/>
  <c r="N74" i="9" s="1"/>
  <c r="AF74" i="9" s="1"/>
  <c r="L74" i="9"/>
  <c r="L76" i="9"/>
  <c r="M76" i="9"/>
  <c r="N76" i="9" s="1"/>
  <c r="AF76" i="9" s="1"/>
  <c r="M75" i="9"/>
  <c r="N75" i="9" s="1"/>
  <c r="AF75" i="9" s="1"/>
  <c r="L75" i="9"/>
  <c r="O79" i="9"/>
  <c r="P79" i="9" s="1"/>
  <c r="O76" i="9"/>
  <c r="P76" i="9" s="1"/>
  <c r="AD4" i="9"/>
  <c r="AE4" i="9"/>
  <c r="AG70" i="9"/>
  <c r="AH70" i="9" s="1"/>
  <c r="AG66" i="9"/>
  <c r="AH66" i="9" s="1"/>
  <c r="AG69" i="9"/>
  <c r="AH69" i="9" s="1"/>
  <c r="D21" i="9"/>
  <c r="AA5" i="9"/>
  <c r="AG60" i="9"/>
  <c r="AH60" i="9" s="1"/>
  <c r="AG62" i="9"/>
  <c r="AH62" i="9" s="1"/>
  <c r="AG131" i="9"/>
  <c r="AH131" i="9" s="1"/>
  <c r="M73" i="9"/>
  <c r="N73" i="9" s="1"/>
  <c r="AF73" i="9" s="1"/>
  <c r="L73" i="9"/>
  <c r="L78" i="9"/>
  <c r="M78" i="9"/>
  <c r="N78" i="9" s="1"/>
  <c r="AF78" i="9" s="1"/>
  <c r="AG67" i="9"/>
  <c r="AH67" i="9" s="1"/>
  <c r="AG127" i="9"/>
  <c r="AH127" i="9" s="1"/>
  <c r="O73" i="9"/>
  <c r="P73" i="9" s="1"/>
  <c r="O71" i="9"/>
  <c r="P71" i="9" s="1"/>
  <c r="AG135" i="9"/>
  <c r="AH135" i="9" s="1"/>
  <c r="O125" i="1"/>
  <c r="AH125" i="1" s="1"/>
  <c r="O126" i="1"/>
  <c r="AH126" i="1" s="1"/>
  <c r="O124" i="1"/>
  <c r="AH124" i="1" s="1"/>
  <c r="AI124" i="1" s="1"/>
  <c r="AJ124" i="1" s="1"/>
  <c r="O122" i="1"/>
  <c r="AH122" i="1" s="1"/>
  <c r="L134" i="1"/>
  <c r="N134" i="1" s="1"/>
  <c r="L130" i="1"/>
  <c r="N130" i="1" s="1"/>
  <c r="M126" i="1"/>
  <c r="M122" i="1"/>
  <c r="O123" i="1"/>
  <c r="AH123" i="1" s="1"/>
  <c r="L128" i="1"/>
  <c r="N128" i="1" s="1"/>
  <c r="L133" i="1"/>
  <c r="L129" i="1"/>
  <c r="M125" i="1"/>
  <c r="M121" i="1"/>
  <c r="L136" i="1"/>
  <c r="L132" i="1"/>
  <c r="N132" i="1" s="1"/>
  <c r="L135" i="1"/>
  <c r="N135" i="1" s="1"/>
  <c r="Y113" i="1"/>
  <c r="Y114" i="1"/>
  <c r="Y115" i="1"/>
  <c r="Y116" i="1"/>
  <c r="Y117" i="1"/>
  <c r="Y118" i="1"/>
  <c r="Y119" i="1"/>
  <c r="AI137" i="17" l="1"/>
  <c r="AJ120" i="17"/>
  <c r="AJ137" i="17" s="1"/>
  <c r="AD10" i="17"/>
  <c r="AB11" i="17"/>
  <c r="AC10" i="17"/>
  <c r="AE11" i="17"/>
  <c r="AG10" i="17"/>
  <c r="AF10" i="17"/>
  <c r="G10" i="17" s="1"/>
  <c r="AI137" i="16"/>
  <c r="AF10" i="16"/>
  <c r="G10" i="16" s="1"/>
  <c r="AG10" i="16"/>
  <c r="AE11" i="16"/>
  <c r="AJ120" i="16"/>
  <c r="AJ137" i="16" s="1"/>
  <c r="AB11" i="16"/>
  <c r="AD10" i="16"/>
  <c r="AC10" i="16"/>
  <c r="AI123" i="1"/>
  <c r="AJ123" i="1" s="1"/>
  <c r="N131" i="1"/>
  <c r="N129" i="1"/>
  <c r="M131" i="1"/>
  <c r="AI125" i="1"/>
  <c r="AJ125" i="1" s="1"/>
  <c r="AI126" i="1"/>
  <c r="AJ126" i="1" s="1"/>
  <c r="N136" i="1"/>
  <c r="N133" i="1"/>
  <c r="AI122" i="1"/>
  <c r="AJ122" i="1"/>
  <c r="AF8" i="12"/>
  <c r="G8" i="12" s="1"/>
  <c r="AE9" i="12"/>
  <c r="AG8" i="12"/>
  <c r="D80" i="12"/>
  <c r="D93" i="12"/>
  <c r="AI81" i="12"/>
  <c r="AJ81" i="12" s="1"/>
  <c r="P98" i="12"/>
  <c r="Q98" i="12" s="1"/>
  <c r="N98" i="12"/>
  <c r="O98" i="12" s="1"/>
  <c r="AH98" i="12" s="1"/>
  <c r="AI98" i="12" s="1"/>
  <c r="AJ98" i="12" s="1"/>
  <c r="M98" i="12"/>
  <c r="L111" i="12"/>
  <c r="L107" i="12"/>
  <c r="L103" i="12"/>
  <c r="L101" i="12"/>
  <c r="L112" i="12"/>
  <c r="L104" i="12"/>
  <c r="L110" i="12"/>
  <c r="L106" i="12"/>
  <c r="N100" i="12"/>
  <c r="O100" i="12" s="1"/>
  <c r="AH100" i="12" s="1"/>
  <c r="P100" i="12"/>
  <c r="Q100" i="12" s="1"/>
  <c r="L109" i="12"/>
  <c r="L105" i="12"/>
  <c r="M100" i="12"/>
  <c r="L108" i="12"/>
  <c r="L102" i="12"/>
  <c r="AI92" i="12"/>
  <c r="AJ92" i="12" s="1"/>
  <c r="P97" i="12"/>
  <c r="Q97" i="12" s="1"/>
  <c r="M97" i="12"/>
  <c r="N97" i="12"/>
  <c r="O97" i="12" s="1"/>
  <c r="AH97" i="12" s="1"/>
  <c r="AI97" i="12" s="1"/>
  <c r="AJ97" i="12" s="1"/>
  <c r="P95" i="12"/>
  <c r="Q95" i="12" s="1"/>
  <c r="N95" i="12"/>
  <c r="O95" i="12" s="1"/>
  <c r="AH95" i="12" s="1"/>
  <c r="M95" i="12"/>
  <c r="P96" i="12"/>
  <c r="Q96" i="12" s="1"/>
  <c r="M96" i="12"/>
  <c r="N96" i="12"/>
  <c r="O96" i="12" s="1"/>
  <c r="AH96" i="12" s="1"/>
  <c r="AI82" i="12"/>
  <c r="AJ82" i="12" s="1"/>
  <c r="AI86" i="12"/>
  <c r="AJ86" i="12" s="1"/>
  <c r="P94" i="12"/>
  <c r="Q94" i="12" s="1"/>
  <c r="M94" i="12"/>
  <c r="N94" i="12"/>
  <c r="O94" i="12" s="1"/>
  <c r="AH94" i="12" s="1"/>
  <c r="N99" i="12"/>
  <c r="O99" i="12" s="1"/>
  <c r="AH99" i="12" s="1"/>
  <c r="M99" i="12"/>
  <c r="P99" i="12"/>
  <c r="Q99" i="12" s="1"/>
  <c r="AD7" i="12"/>
  <c r="AC7" i="12"/>
  <c r="AB8" i="12"/>
  <c r="AI96" i="11"/>
  <c r="AJ96" i="11" s="1"/>
  <c r="AI99" i="11"/>
  <c r="AJ99" i="11" s="1"/>
  <c r="N103" i="11"/>
  <c r="O103" i="11" s="1"/>
  <c r="AH103" i="11" s="1"/>
  <c r="M103" i="11"/>
  <c r="P103" i="11"/>
  <c r="Q103" i="11" s="1"/>
  <c r="M107" i="11"/>
  <c r="N107" i="11"/>
  <c r="O107" i="11" s="1"/>
  <c r="AH107" i="11" s="1"/>
  <c r="P107" i="11"/>
  <c r="Q107" i="11" s="1"/>
  <c r="AI95" i="11"/>
  <c r="AJ95" i="11" s="1"/>
  <c r="M100" i="11"/>
  <c r="N100" i="11"/>
  <c r="O100" i="11" s="1"/>
  <c r="AH100" i="11" s="1"/>
  <c r="P100" i="11"/>
  <c r="Q100" i="11" s="1"/>
  <c r="M104" i="11"/>
  <c r="N104" i="11"/>
  <c r="O104" i="11" s="1"/>
  <c r="AH104" i="11" s="1"/>
  <c r="P104" i="11"/>
  <c r="Q104" i="11" s="1"/>
  <c r="M108" i="11"/>
  <c r="N108" i="11"/>
  <c r="O108" i="11" s="1"/>
  <c r="AH108" i="11" s="1"/>
  <c r="P108" i="11"/>
  <c r="Q108" i="11" s="1"/>
  <c r="AI94" i="11"/>
  <c r="AJ94" i="11" s="1"/>
  <c r="AF10" i="11"/>
  <c r="G10" i="11" s="1"/>
  <c r="AE11" i="11"/>
  <c r="AG10" i="11"/>
  <c r="N101" i="11"/>
  <c r="O101" i="11" s="1"/>
  <c r="AH101" i="11" s="1"/>
  <c r="M101" i="11"/>
  <c r="P101" i="11"/>
  <c r="Q101" i="11" s="1"/>
  <c r="M105" i="11"/>
  <c r="N105" i="11"/>
  <c r="O105" i="11" s="1"/>
  <c r="AH105" i="11" s="1"/>
  <c r="P105" i="11"/>
  <c r="Q105" i="11" s="1"/>
  <c r="M109" i="11"/>
  <c r="N109" i="11"/>
  <c r="O109" i="11" s="1"/>
  <c r="AH109" i="11" s="1"/>
  <c r="P109" i="11"/>
  <c r="Q109" i="11" s="1"/>
  <c r="AI98" i="11"/>
  <c r="AJ98" i="11" s="1"/>
  <c r="AI93" i="11"/>
  <c r="AJ93" i="11" s="1"/>
  <c r="L118" i="11"/>
  <c r="L117" i="11"/>
  <c r="N111" i="11"/>
  <c r="O111" i="11" s="1"/>
  <c r="AH111" i="11" s="1"/>
  <c r="M111" i="11"/>
  <c r="L114" i="11"/>
  <c r="L116" i="11"/>
  <c r="L112" i="11"/>
  <c r="L115" i="11"/>
  <c r="L113" i="11"/>
  <c r="P111" i="11"/>
  <c r="Q111" i="11" s="1"/>
  <c r="M102" i="11"/>
  <c r="N102" i="11"/>
  <c r="O102" i="11" s="1"/>
  <c r="AH102" i="11" s="1"/>
  <c r="P102" i="11"/>
  <c r="Q102" i="11" s="1"/>
  <c r="M106" i="11"/>
  <c r="N106" i="11"/>
  <c r="O106" i="11" s="1"/>
  <c r="AH106" i="11" s="1"/>
  <c r="P106" i="11"/>
  <c r="Q106" i="11" s="1"/>
  <c r="M110" i="11"/>
  <c r="N110" i="11"/>
  <c r="O110" i="11" s="1"/>
  <c r="AH110" i="11" s="1"/>
  <c r="P110" i="11"/>
  <c r="Q110" i="11" s="1"/>
  <c r="AB10" i="11"/>
  <c r="AC9" i="11"/>
  <c r="AD9" i="11"/>
  <c r="AI97" i="11"/>
  <c r="AJ97" i="11" s="1"/>
  <c r="D135" i="10"/>
  <c r="M77" i="10"/>
  <c r="N77" i="10" s="1"/>
  <c r="AF77" i="10" s="1"/>
  <c r="L77" i="10"/>
  <c r="L72" i="10"/>
  <c r="M72" i="10"/>
  <c r="N72" i="10" s="1"/>
  <c r="AF72" i="10" s="1"/>
  <c r="O72" i="10"/>
  <c r="P72" i="10" s="1"/>
  <c r="D35" i="10"/>
  <c r="AG68" i="10"/>
  <c r="AH68" i="10" s="1"/>
  <c r="AG66" i="10"/>
  <c r="AH66" i="10" s="1"/>
  <c r="M73" i="10"/>
  <c r="N73" i="10" s="1"/>
  <c r="AF73" i="10" s="1"/>
  <c r="L73" i="10"/>
  <c r="O73" i="10"/>
  <c r="P73" i="10" s="1"/>
  <c r="L71" i="10"/>
  <c r="M71" i="10"/>
  <c r="N71" i="10" s="1"/>
  <c r="AF71" i="10" s="1"/>
  <c r="O71" i="10"/>
  <c r="P71" i="10" s="1"/>
  <c r="M76" i="10"/>
  <c r="N76" i="10" s="1"/>
  <c r="AF76" i="10" s="1"/>
  <c r="L76" i="10"/>
  <c r="O76" i="10"/>
  <c r="P76" i="10" s="1"/>
  <c r="M74" i="10"/>
  <c r="N74" i="10" s="1"/>
  <c r="AF74" i="10" s="1"/>
  <c r="L74" i="10"/>
  <c r="O74" i="10"/>
  <c r="P74" i="10" s="1"/>
  <c r="K91" i="10"/>
  <c r="K87" i="10"/>
  <c r="K83" i="10"/>
  <c r="K90" i="10"/>
  <c r="K86" i="10"/>
  <c r="K82" i="10"/>
  <c r="K88" i="10"/>
  <c r="K80" i="10"/>
  <c r="K92" i="10"/>
  <c r="K85" i="10"/>
  <c r="M79" i="10"/>
  <c r="N79" i="10" s="1"/>
  <c r="AF79" i="10" s="1"/>
  <c r="K84" i="10"/>
  <c r="K81" i="10"/>
  <c r="K89" i="10"/>
  <c r="L79" i="10"/>
  <c r="O79" i="10"/>
  <c r="P79" i="10" s="1"/>
  <c r="AG69" i="10"/>
  <c r="AH69" i="10" s="1"/>
  <c r="AG67" i="10"/>
  <c r="AH67" i="10" s="1"/>
  <c r="D65" i="10"/>
  <c r="AG70" i="10"/>
  <c r="AH70" i="10" s="1"/>
  <c r="L75" i="10"/>
  <c r="M75" i="10"/>
  <c r="N75" i="10" s="1"/>
  <c r="AF75" i="10" s="1"/>
  <c r="O75" i="10"/>
  <c r="P75" i="10" s="1"/>
  <c r="L78" i="10"/>
  <c r="M78" i="10"/>
  <c r="N78" i="10" s="1"/>
  <c r="AF78" i="10" s="1"/>
  <c r="AC5" i="10"/>
  <c r="AB5" i="10"/>
  <c r="G5" i="10" s="1"/>
  <c r="AA6" i="10"/>
  <c r="D65" i="9"/>
  <c r="L89" i="9"/>
  <c r="M89" i="9"/>
  <c r="N89" i="9" s="1"/>
  <c r="AF89" i="9" s="1"/>
  <c r="O89" i="9"/>
  <c r="P89" i="9" s="1"/>
  <c r="AG79" i="9"/>
  <c r="AH79" i="9" s="1"/>
  <c r="K99" i="9"/>
  <c r="K97" i="9"/>
  <c r="K93" i="9"/>
  <c r="K98" i="9"/>
  <c r="K94" i="9"/>
  <c r="K95" i="9"/>
  <c r="L92" i="9"/>
  <c r="M92" i="9"/>
  <c r="N92" i="9" s="1"/>
  <c r="AF92" i="9" s="1"/>
  <c r="K96" i="9"/>
  <c r="O92" i="9"/>
  <c r="P92" i="9" s="1"/>
  <c r="M90" i="9"/>
  <c r="N90" i="9" s="1"/>
  <c r="AF90" i="9" s="1"/>
  <c r="L90" i="9"/>
  <c r="O90" i="9"/>
  <c r="P90" i="9" s="1"/>
  <c r="D135" i="9"/>
  <c r="D70" i="9"/>
  <c r="M83" i="9"/>
  <c r="N83" i="9" s="1"/>
  <c r="AF83" i="9" s="1"/>
  <c r="L83" i="9"/>
  <c r="O83" i="9"/>
  <c r="P83" i="9" s="1"/>
  <c r="M88" i="9"/>
  <c r="N88" i="9" s="1"/>
  <c r="AF88" i="9" s="1"/>
  <c r="L88" i="9"/>
  <c r="O88" i="9"/>
  <c r="P88" i="9" s="1"/>
  <c r="D35" i="9"/>
  <c r="AG73" i="9"/>
  <c r="AH73" i="9" s="1"/>
  <c r="AG75" i="9"/>
  <c r="AH75" i="9" s="1"/>
  <c r="AG74" i="9"/>
  <c r="AH74" i="9" s="1"/>
  <c r="AG77" i="9"/>
  <c r="AH77" i="9" s="1"/>
  <c r="M82" i="9"/>
  <c r="N82" i="9" s="1"/>
  <c r="AF82" i="9" s="1"/>
  <c r="L82" i="9"/>
  <c r="O82" i="9"/>
  <c r="P82" i="9" s="1"/>
  <c r="L81" i="9"/>
  <c r="M81" i="9"/>
  <c r="N81" i="9" s="1"/>
  <c r="AF81" i="9" s="1"/>
  <c r="O81" i="9"/>
  <c r="P81" i="9" s="1"/>
  <c r="M80" i="9"/>
  <c r="N80" i="9" s="1"/>
  <c r="AF80" i="9" s="1"/>
  <c r="L80" i="9"/>
  <c r="O80" i="9"/>
  <c r="P80" i="9" s="1"/>
  <c r="AG71" i="9"/>
  <c r="AH71" i="9" s="1"/>
  <c r="L91" i="9"/>
  <c r="M91" i="9"/>
  <c r="N91" i="9" s="1"/>
  <c r="AF91" i="9" s="1"/>
  <c r="O91" i="9"/>
  <c r="P91" i="9" s="1"/>
  <c r="AG78" i="9"/>
  <c r="AH78" i="9" s="1"/>
  <c r="AB5" i="9"/>
  <c r="G5" i="9" s="1"/>
  <c r="AC5" i="9"/>
  <c r="AA6" i="9"/>
  <c r="AG76" i="9"/>
  <c r="AH76" i="9" s="1"/>
  <c r="M87" i="9"/>
  <c r="N87" i="9" s="1"/>
  <c r="AF87" i="9" s="1"/>
  <c r="L87" i="9"/>
  <c r="O87" i="9"/>
  <c r="P87" i="9" s="1"/>
  <c r="M86" i="9"/>
  <c r="N86" i="9" s="1"/>
  <c r="AF86" i="9" s="1"/>
  <c r="L86" i="9"/>
  <c r="O86" i="9"/>
  <c r="P86" i="9" s="1"/>
  <c r="L85" i="9"/>
  <c r="M85" i="9"/>
  <c r="N85" i="9" s="1"/>
  <c r="AF85" i="9" s="1"/>
  <c r="O85" i="9"/>
  <c r="P85" i="9" s="1"/>
  <c r="M84" i="9"/>
  <c r="N84" i="9" s="1"/>
  <c r="AF84" i="9" s="1"/>
  <c r="L84" i="9"/>
  <c r="O84" i="9"/>
  <c r="P84" i="9" s="1"/>
  <c r="AG72" i="9"/>
  <c r="AH72" i="9" s="1"/>
  <c r="M128" i="1"/>
  <c r="O128" i="1"/>
  <c r="AH128" i="1" s="1"/>
  <c r="AI128" i="1" s="1"/>
  <c r="AJ128" i="1" s="1"/>
  <c r="O130" i="1"/>
  <c r="AH130" i="1" s="1"/>
  <c r="M130" i="1"/>
  <c r="M135" i="1"/>
  <c r="O135" i="1"/>
  <c r="AH135" i="1" s="1"/>
  <c r="AI135" i="1" s="1"/>
  <c r="AJ135" i="1" s="1"/>
  <c r="O134" i="1"/>
  <c r="AH134" i="1" s="1"/>
  <c r="M134" i="1"/>
  <c r="O132" i="1"/>
  <c r="AH132" i="1" s="1"/>
  <c r="AI132" i="1" s="1"/>
  <c r="AJ132" i="1" s="1"/>
  <c r="M132" i="1"/>
  <c r="M129" i="1"/>
  <c r="O129" i="1"/>
  <c r="AH129" i="1" s="1"/>
  <c r="AI129" i="1" s="1"/>
  <c r="AJ129" i="1" s="1"/>
  <c r="P120" i="1"/>
  <c r="Q120" i="1" s="1"/>
  <c r="P123" i="1"/>
  <c r="Q123" i="1" s="1"/>
  <c r="P128" i="1"/>
  <c r="Q128" i="1" s="1"/>
  <c r="P131" i="1"/>
  <c r="Q131" i="1" s="1"/>
  <c r="P136" i="1"/>
  <c r="Q136" i="1" s="1"/>
  <c r="P124" i="1"/>
  <c r="Q124" i="1" s="1"/>
  <c r="P132" i="1"/>
  <c r="Q132" i="1" s="1"/>
  <c r="P121" i="1"/>
  <c r="Q121" i="1" s="1"/>
  <c r="P126" i="1"/>
  <c r="Q126" i="1" s="1"/>
  <c r="P129" i="1"/>
  <c r="Q129" i="1" s="1"/>
  <c r="P134" i="1"/>
  <c r="Q134" i="1" s="1"/>
  <c r="P127" i="1"/>
  <c r="Q127" i="1" s="1"/>
  <c r="P135" i="1"/>
  <c r="Q135" i="1" s="1"/>
  <c r="P122" i="1"/>
  <c r="Q122" i="1" s="1"/>
  <c r="P125" i="1"/>
  <c r="Q125" i="1" s="1"/>
  <c r="P130" i="1"/>
  <c r="Q130" i="1" s="1"/>
  <c r="P133" i="1"/>
  <c r="Q133" i="1" s="1"/>
  <c r="O136" i="1"/>
  <c r="AH136" i="1" s="1"/>
  <c r="O133" i="1"/>
  <c r="AH133" i="1" s="1"/>
  <c r="M133" i="1"/>
  <c r="O131" i="1"/>
  <c r="AH131" i="1" s="1"/>
  <c r="Y77" i="1"/>
  <c r="Y78" i="1"/>
  <c r="Y79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AB12" i="17" l="1"/>
  <c r="AD11" i="17"/>
  <c r="AC11" i="17"/>
  <c r="AE12" i="17"/>
  <c r="AF11" i="17"/>
  <c r="G11" i="17" s="1"/>
  <c r="AG11" i="17"/>
  <c r="AG11" i="16"/>
  <c r="AF11" i="16"/>
  <c r="G11" i="16" s="1"/>
  <c r="AE12" i="16"/>
  <c r="AC11" i="16"/>
  <c r="AD11" i="16"/>
  <c r="AB12" i="16"/>
  <c r="AI133" i="1"/>
  <c r="AJ133" i="1" s="1"/>
  <c r="AI134" i="1"/>
  <c r="AJ134" i="1"/>
  <c r="AI130" i="1"/>
  <c r="AJ130" i="1" s="1"/>
  <c r="AI136" i="1"/>
  <c r="AJ136" i="1"/>
  <c r="AI131" i="1"/>
  <c r="AJ131" i="1" s="1"/>
  <c r="AG9" i="12"/>
  <c r="AF9" i="12"/>
  <c r="G9" i="12" s="1"/>
  <c r="AE10" i="12"/>
  <c r="AI94" i="12"/>
  <c r="AJ94" i="12" s="1"/>
  <c r="AI100" i="12"/>
  <c r="AJ100" i="12" s="1"/>
  <c r="L116" i="12"/>
  <c r="L118" i="12"/>
  <c r="L119" i="12"/>
  <c r="L114" i="12"/>
  <c r="L117" i="12"/>
  <c r="L115" i="12"/>
  <c r="M112" i="12"/>
  <c r="L113" i="12"/>
  <c r="N112" i="12"/>
  <c r="O112" i="12" s="1"/>
  <c r="AH112" i="12" s="1"/>
  <c r="AI112" i="12" s="1"/>
  <c r="AJ112" i="12" s="1"/>
  <c r="P112" i="12"/>
  <c r="Q112" i="12" s="1"/>
  <c r="M111" i="12"/>
  <c r="P111" i="12"/>
  <c r="Q111" i="12" s="1"/>
  <c r="N111" i="12"/>
  <c r="O111" i="12" s="1"/>
  <c r="AH111" i="12" s="1"/>
  <c r="AI111" i="12" s="1"/>
  <c r="AJ111" i="12" s="1"/>
  <c r="N105" i="12"/>
  <c r="O105" i="12" s="1"/>
  <c r="AH105" i="12" s="1"/>
  <c r="AI105" i="12" s="1"/>
  <c r="AJ105" i="12" s="1"/>
  <c r="M105" i="12"/>
  <c r="P105" i="12"/>
  <c r="Q105" i="12" s="1"/>
  <c r="N106" i="12"/>
  <c r="O106" i="12" s="1"/>
  <c r="AH106" i="12" s="1"/>
  <c r="AI106" i="12" s="1"/>
  <c r="AJ106" i="12" s="1"/>
  <c r="M106" i="12"/>
  <c r="P106" i="12"/>
  <c r="Q106" i="12" s="1"/>
  <c r="N101" i="12"/>
  <c r="O101" i="12" s="1"/>
  <c r="AH101" i="12" s="1"/>
  <c r="AI101" i="12" s="1"/>
  <c r="AJ101" i="12" s="1"/>
  <c r="M101" i="12"/>
  <c r="P101" i="12"/>
  <c r="Q101" i="12" s="1"/>
  <c r="N102" i="12"/>
  <c r="O102" i="12" s="1"/>
  <c r="AH102" i="12" s="1"/>
  <c r="M102" i="12"/>
  <c r="P102" i="12"/>
  <c r="Q102" i="12" s="1"/>
  <c r="M109" i="12"/>
  <c r="P109" i="12"/>
  <c r="Q109" i="12" s="1"/>
  <c r="N109" i="12"/>
  <c r="O109" i="12" s="1"/>
  <c r="AH109" i="12" s="1"/>
  <c r="AI109" i="12" s="1"/>
  <c r="AJ109" i="12" s="1"/>
  <c r="N110" i="12"/>
  <c r="O110" i="12" s="1"/>
  <c r="AH110" i="12" s="1"/>
  <c r="AI110" i="12" s="1"/>
  <c r="AJ110" i="12" s="1"/>
  <c r="M110" i="12"/>
  <c r="P110" i="12"/>
  <c r="Q110" i="12" s="1"/>
  <c r="M103" i="12"/>
  <c r="N103" i="12"/>
  <c r="O103" i="12" s="1"/>
  <c r="AH103" i="12" s="1"/>
  <c r="P103" i="12"/>
  <c r="Q103" i="12" s="1"/>
  <c r="AI99" i="12"/>
  <c r="AJ99" i="12" s="1"/>
  <c r="AI96" i="12"/>
  <c r="AJ96" i="12"/>
  <c r="AI95" i="12"/>
  <c r="AJ95" i="12" s="1"/>
  <c r="M108" i="12"/>
  <c r="P108" i="12"/>
  <c r="Q108" i="12" s="1"/>
  <c r="N108" i="12"/>
  <c r="O108" i="12" s="1"/>
  <c r="AH108" i="12" s="1"/>
  <c r="AI108" i="12" s="1"/>
  <c r="AJ108" i="12" s="1"/>
  <c r="M104" i="12"/>
  <c r="N104" i="12"/>
  <c r="O104" i="12" s="1"/>
  <c r="AH104" i="12" s="1"/>
  <c r="P104" i="12"/>
  <c r="Q104" i="12" s="1"/>
  <c r="N107" i="12"/>
  <c r="O107" i="12" s="1"/>
  <c r="AH107" i="12" s="1"/>
  <c r="AI107" i="12" s="1"/>
  <c r="AJ107" i="12" s="1"/>
  <c r="M107" i="12"/>
  <c r="P107" i="12"/>
  <c r="Q107" i="12" s="1"/>
  <c r="AB9" i="12"/>
  <c r="AD8" i="12"/>
  <c r="AC8" i="12"/>
  <c r="AD10" i="11"/>
  <c r="AC10" i="11"/>
  <c r="AB11" i="11"/>
  <c r="AI102" i="11"/>
  <c r="AJ102" i="11" s="1"/>
  <c r="N115" i="11"/>
  <c r="O115" i="11" s="1"/>
  <c r="AH115" i="11" s="1"/>
  <c r="M115" i="11"/>
  <c r="P115" i="11"/>
  <c r="Q115" i="11" s="1"/>
  <c r="AI105" i="11"/>
  <c r="AJ105" i="11" s="1"/>
  <c r="AI101" i="11"/>
  <c r="AJ101" i="11" s="1"/>
  <c r="AI106" i="11"/>
  <c r="AJ106" i="11" s="1"/>
  <c r="N112" i="11"/>
  <c r="O112" i="11" s="1"/>
  <c r="AH112" i="11" s="1"/>
  <c r="M112" i="11"/>
  <c r="P112" i="11"/>
  <c r="Q112" i="11" s="1"/>
  <c r="AI111" i="11"/>
  <c r="AJ111" i="11" s="1"/>
  <c r="D99" i="11"/>
  <c r="AI109" i="11"/>
  <c r="AJ109" i="11" s="1"/>
  <c r="AI100" i="11"/>
  <c r="AJ100" i="11" s="1"/>
  <c r="AI110" i="11"/>
  <c r="AJ110" i="11" s="1"/>
  <c r="N116" i="11"/>
  <c r="O116" i="11" s="1"/>
  <c r="AH116" i="11" s="1"/>
  <c r="M116" i="11"/>
  <c r="P116" i="11"/>
  <c r="Q116" i="11" s="1"/>
  <c r="M117" i="11"/>
  <c r="N117" i="11"/>
  <c r="O117" i="11" s="1"/>
  <c r="AH117" i="11" s="1"/>
  <c r="P117" i="11"/>
  <c r="Q117" i="11" s="1"/>
  <c r="AE12" i="11"/>
  <c r="AG11" i="11"/>
  <c r="AF11" i="11"/>
  <c r="G11" i="11" s="1"/>
  <c r="AI104" i="11"/>
  <c r="AJ104" i="11" s="1"/>
  <c r="AI107" i="11"/>
  <c r="AJ107" i="11" s="1"/>
  <c r="AI103" i="11"/>
  <c r="AJ103" i="11" s="1"/>
  <c r="N113" i="11"/>
  <c r="O113" i="11" s="1"/>
  <c r="AH113" i="11" s="1"/>
  <c r="M113" i="11"/>
  <c r="P113" i="11"/>
  <c r="Q113" i="11" s="1"/>
  <c r="N114" i="11"/>
  <c r="O114" i="11" s="1"/>
  <c r="AH114" i="11" s="1"/>
  <c r="M114" i="11"/>
  <c r="P114" i="11"/>
  <c r="Q114" i="11" s="1"/>
  <c r="M118" i="11"/>
  <c r="N119" i="11"/>
  <c r="O119" i="11" s="1"/>
  <c r="AH119" i="11" s="1"/>
  <c r="N118" i="11"/>
  <c r="O118" i="11" s="1"/>
  <c r="AH118" i="11" s="1"/>
  <c r="P118" i="11"/>
  <c r="Q118" i="11" s="1"/>
  <c r="AI108" i="11"/>
  <c r="AJ108" i="11" s="1"/>
  <c r="D70" i="10"/>
  <c r="AG75" i="10"/>
  <c r="AH75" i="10" s="1"/>
  <c r="M85" i="10"/>
  <c r="N85" i="10" s="1"/>
  <c r="AF85" i="10" s="1"/>
  <c r="L85" i="10"/>
  <c r="O85" i="10"/>
  <c r="P85" i="10" s="1"/>
  <c r="L82" i="10"/>
  <c r="M82" i="10"/>
  <c r="N82" i="10" s="1"/>
  <c r="AF82" i="10" s="1"/>
  <c r="O82" i="10"/>
  <c r="P82" i="10" s="1"/>
  <c r="AG74" i="10"/>
  <c r="AH74" i="10" s="1"/>
  <c r="AG78" i="10"/>
  <c r="AH78" i="10" s="1"/>
  <c r="M81" i="10"/>
  <c r="N81" i="10" s="1"/>
  <c r="AF81" i="10" s="1"/>
  <c r="L81" i="10"/>
  <c r="O81" i="10"/>
  <c r="P81" i="10" s="1"/>
  <c r="K98" i="10"/>
  <c r="K99" i="10"/>
  <c r="K97" i="10"/>
  <c r="K94" i="10"/>
  <c r="M92" i="10"/>
  <c r="N92" i="10" s="1"/>
  <c r="AF92" i="10" s="1"/>
  <c r="K93" i="10"/>
  <c r="L92" i="10"/>
  <c r="K95" i="10"/>
  <c r="K96" i="10"/>
  <c r="O92" i="10"/>
  <c r="P92" i="10" s="1"/>
  <c r="L86" i="10"/>
  <c r="M86" i="10"/>
  <c r="N86" i="10" s="1"/>
  <c r="AF86" i="10" s="1"/>
  <c r="O86" i="10"/>
  <c r="P86" i="10" s="1"/>
  <c r="L91" i="10"/>
  <c r="M91" i="10"/>
  <c r="N91" i="10" s="1"/>
  <c r="AF91" i="10" s="1"/>
  <c r="O91" i="10"/>
  <c r="P91" i="10" s="1"/>
  <c r="AG71" i="10"/>
  <c r="AH71" i="10" s="1"/>
  <c r="AG73" i="10"/>
  <c r="AH73" i="10" s="1"/>
  <c r="AG77" i="10"/>
  <c r="AH77" i="10" s="1"/>
  <c r="AC6" i="10"/>
  <c r="AB6" i="10"/>
  <c r="G6" i="10" s="1"/>
  <c r="AA7" i="10"/>
  <c r="M84" i="10"/>
  <c r="N84" i="10" s="1"/>
  <c r="AF84" i="10" s="1"/>
  <c r="L84" i="10"/>
  <c r="O84" i="10"/>
  <c r="P84" i="10" s="1"/>
  <c r="M80" i="10"/>
  <c r="N80" i="10" s="1"/>
  <c r="AF80" i="10" s="1"/>
  <c r="L80" i="10"/>
  <c r="O80" i="10"/>
  <c r="P80" i="10" s="1"/>
  <c r="L90" i="10"/>
  <c r="M90" i="10"/>
  <c r="N90" i="10" s="1"/>
  <c r="AF90" i="10" s="1"/>
  <c r="O90" i="10"/>
  <c r="P90" i="10" s="1"/>
  <c r="AG72" i="10"/>
  <c r="AH72" i="10" s="1"/>
  <c r="M89" i="10"/>
  <c r="N89" i="10" s="1"/>
  <c r="AF89" i="10" s="1"/>
  <c r="L89" i="10"/>
  <c r="O89" i="10"/>
  <c r="P89" i="10" s="1"/>
  <c r="M87" i="10"/>
  <c r="N87" i="10" s="1"/>
  <c r="AF87" i="10" s="1"/>
  <c r="L87" i="10"/>
  <c r="O87" i="10"/>
  <c r="P87" i="10" s="1"/>
  <c r="AG79" i="10"/>
  <c r="AH79" i="10" s="1"/>
  <c r="M88" i="10"/>
  <c r="N88" i="10" s="1"/>
  <c r="AF88" i="10" s="1"/>
  <c r="L88" i="10"/>
  <c r="O88" i="10"/>
  <c r="P88" i="10" s="1"/>
  <c r="L83" i="10"/>
  <c r="M83" i="10"/>
  <c r="N83" i="10" s="1"/>
  <c r="AF83" i="10" s="1"/>
  <c r="O83" i="10"/>
  <c r="P83" i="10" s="1"/>
  <c r="AG76" i="10"/>
  <c r="AH76" i="10" s="1"/>
  <c r="M96" i="9"/>
  <c r="N96" i="9" s="1"/>
  <c r="AF96" i="9" s="1"/>
  <c r="L96" i="9"/>
  <c r="O96" i="9"/>
  <c r="P96" i="9" s="1"/>
  <c r="K111" i="9"/>
  <c r="K107" i="9"/>
  <c r="K103" i="9"/>
  <c r="K108" i="9"/>
  <c r="K104" i="9"/>
  <c r="K100" i="9"/>
  <c r="K109" i="9"/>
  <c r="K105" i="9"/>
  <c r="K101" i="9"/>
  <c r="M99" i="9"/>
  <c r="N99" i="9" s="1"/>
  <c r="AF99" i="9" s="1"/>
  <c r="K110" i="9"/>
  <c r="K106" i="9"/>
  <c r="L99" i="9"/>
  <c r="K102" i="9"/>
  <c r="O99" i="9"/>
  <c r="P99" i="9" s="1"/>
  <c r="AG87" i="9"/>
  <c r="AH87" i="9" s="1"/>
  <c r="AC6" i="9"/>
  <c r="AB6" i="9"/>
  <c r="G6" i="9" s="1"/>
  <c r="AA7" i="9"/>
  <c r="D79" i="9"/>
  <c r="AG80" i="9"/>
  <c r="AH80" i="9" s="1"/>
  <c r="D92" i="9"/>
  <c r="AG92" i="9"/>
  <c r="AH92" i="9" s="1"/>
  <c r="L98" i="9"/>
  <c r="M98" i="9"/>
  <c r="N98" i="9" s="1"/>
  <c r="AF98" i="9" s="1"/>
  <c r="O98" i="9"/>
  <c r="P98" i="9" s="1"/>
  <c r="AG84" i="9"/>
  <c r="AH84" i="9" s="1"/>
  <c r="L94" i="9"/>
  <c r="M94" i="9"/>
  <c r="N94" i="9" s="1"/>
  <c r="AF94" i="9" s="1"/>
  <c r="O94" i="9"/>
  <c r="P94" i="9" s="1"/>
  <c r="AG85" i="9"/>
  <c r="AH85" i="9" s="1"/>
  <c r="AG86" i="9"/>
  <c r="AH86" i="9" s="1"/>
  <c r="AG83" i="9"/>
  <c r="AH83" i="9" s="1"/>
  <c r="AG90" i="9"/>
  <c r="AH90" i="9" s="1"/>
  <c r="M93" i="9"/>
  <c r="N93" i="9" s="1"/>
  <c r="AF93" i="9" s="1"/>
  <c r="L93" i="9"/>
  <c r="O93" i="9"/>
  <c r="P93" i="9" s="1"/>
  <c r="AG89" i="9"/>
  <c r="AH89" i="9" s="1"/>
  <c r="AG91" i="9"/>
  <c r="AH91" i="9" s="1"/>
  <c r="AG81" i="9"/>
  <c r="AH81" i="9" s="1"/>
  <c r="AG82" i="9"/>
  <c r="AH82" i="9" s="1"/>
  <c r="AG88" i="9"/>
  <c r="AH88" i="9" s="1"/>
  <c r="M95" i="9"/>
  <c r="N95" i="9" s="1"/>
  <c r="AF95" i="9" s="1"/>
  <c r="L95" i="9"/>
  <c r="O95" i="9"/>
  <c r="P95" i="9" s="1"/>
  <c r="M97" i="9"/>
  <c r="N97" i="9" s="1"/>
  <c r="AF97" i="9" s="1"/>
  <c r="L97" i="9"/>
  <c r="O97" i="9"/>
  <c r="P97" i="9" s="1"/>
  <c r="Y69" i="1"/>
  <c r="AF12" i="17" l="1"/>
  <c r="G12" i="17" s="1"/>
  <c r="AE13" i="17"/>
  <c r="AG12" i="17"/>
  <c r="AB13" i="17"/>
  <c r="AD12" i="17"/>
  <c r="AC12" i="17"/>
  <c r="AE13" i="16"/>
  <c r="AG12" i="16"/>
  <c r="AF12" i="16"/>
  <c r="G12" i="16" s="1"/>
  <c r="AD12" i="16"/>
  <c r="AC12" i="16"/>
  <c r="AB13" i="16"/>
  <c r="AE11" i="12"/>
  <c r="AG10" i="12"/>
  <c r="AF10" i="12"/>
  <c r="G10" i="12" s="1"/>
  <c r="D100" i="12"/>
  <c r="N113" i="12"/>
  <c r="O113" i="12" s="1"/>
  <c r="AH113" i="12" s="1"/>
  <c r="M113" i="12"/>
  <c r="P113" i="12"/>
  <c r="Q113" i="12" s="1"/>
  <c r="N114" i="12"/>
  <c r="O114" i="12" s="1"/>
  <c r="AH114" i="12" s="1"/>
  <c r="AI114" i="12" s="1"/>
  <c r="AJ114" i="12" s="1"/>
  <c r="M114" i="12"/>
  <c r="P114" i="12"/>
  <c r="Q114" i="12" s="1"/>
  <c r="AI102" i="12"/>
  <c r="AJ102" i="12" s="1"/>
  <c r="N119" i="12"/>
  <c r="O119" i="12" s="1"/>
  <c r="AH119" i="12" s="1"/>
  <c r="AI119" i="12" s="1"/>
  <c r="AJ119" i="12" s="1"/>
  <c r="M119" i="12"/>
  <c r="P119" i="12"/>
  <c r="Q119" i="12" s="1"/>
  <c r="N120" i="12"/>
  <c r="O120" i="12" s="1"/>
  <c r="AH120" i="12" s="1"/>
  <c r="N115" i="12"/>
  <c r="O115" i="12" s="1"/>
  <c r="AH115" i="12" s="1"/>
  <c r="AI115" i="12" s="1"/>
  <c r="AJ115" i="12" s="1"/>
  <c r="M115" i="12"/>
  <c r="P115" i="12"/>
  <c r="Q115" i="12" s="1"/>
  <c r="N118" i="12"/>
  <c r="O118" i="12" s="1"/>
  <c r="AH118" i="12" s="1"/>
  <c r="M118" i="12"/>
  <c r="P118" i="12"/>
  <c r="Q118" i="12" s="1"/>
  <c r="AI104" i="12"/>
  <c r="AJ104" i="12" s="1"/>
  <c r="AI103" i="12"/>
  <c r="N117" i="12"/>
  <c r="O117" i="12" s="1"/>
  <c r="AH117" i="12" s="1"/>
  <c r="M117" i="12"/>
  <c r="P117" i="12"/>
  <c r="Q117" i="12" s="1"/>
  <c r="M116" i="12"/>
  <c r="P116" i="12"/>
  <c r="Q116" i="12" s="1"/>
  <c r="N116" i="12"/>
  <c r="O116" i="12" s="1"/>
  <c r="AH116" i="12" s="1"/>
  <c r="AB10" i="12"/>
  <c r="AD9" i="12"/>
  <c r="AC9" i="12"/>
  <c r="D111" i="11"/>
  <c r="AI117" i="11"/>
  <c r="AJ117" i="11" s="1"/>
  <c r="AI116" i="11"/>
  <c r="AJ116" i="11" s="1"/>
  <c r="AI112" i="11"/>
  <c r="AJ112" i="11" s="1"/>
  <c r="D119" i="11"/>
  <c r="AD11" i="11"/>
  <c r="AC11" i="11"/>
  <c r="AB12" i="11"/>
  <c r="AI118" i="11"/>
  <c r="AJ118" i="11" s="1"/>
  <c r="AI113" i="11"/>
  <c r="AJ113" i="11" s="1"/>
  <c r="AI115" i="11"/>
  <c r="AJ115" i="11" s="1"/>
  <c r="AI119" i="11"/>
  <c r="AH136" i="11"/>
  <c r="AI114" i="11"/>
  <c r="AJ114" i="11" s="1"/>
  <c r="AE13" i="11"/>
  <c r="AF12" i="11"/>
  <c r="G12" i="11" s="1"/>
  <c r="AG12" i="11"/>
  <c r="D79" i="10"/>
  <c r="AG91" i="10"/>
  <c r="AH91" i="10" s="1"/>
  <c r="L97" i="10"/>
  <c r="M97" i="10"/>
  <c r="N97" i="10" s="1"/>
  <c r="AF97" i="10" s="1"/>
  <c r="O97" i="10"/>
  <c r="P97" i="10" s="1"/>
  <c r="AG82" i="10"/>
  <c r="AH82" i="10" s="1"/>
  <c r="AG85" i="10"/>
  <c r="AH85" i="10" s="1"/>
  <c r="AG83" i="10"/>
  <c r="AH83" i="10" s="1"/>
  <c r="K111" i="10"/>
  <c r="K108" i="10"/>
  <c r="K104" i="10"/>
  <c r="K100" i="10"/>
  <c r="L99" i="10"/>
  <c r="K110" i="10"/>
  <c r="K107" i="10"/>
  <c r="K103" i="10"/>
  <c r="K109" i="10"/>
  <c r="K101" i="10"/>
  <c r="K106" i="10"/>
  <c r="K105" i="10"/>
  <c r="K102" i="10"/>
  <c r="M99" i="10"/>
  <c r="N99" i="10" s="1"/>
  <c r="AF99" i="10" s="1"/>
  <c r="O99" i="10"/>
  <c r="P99" i="10" s="1"/>
  <c r="AG89" i="10"/>
  <c r="AH89" i="10" s="1"/>
  <c r="AG90" i="10"/>
  <c r="AH90" i="10" s="1"/>
  <c r="D92" i="10"/>
  <c r="AG80" i="10"/>
  <c r="AH80" i="10" s="1"/>
  <c r="AC7" i="10"/>
  <c r="AB7" i="10"/>
  <c r="G7" i="10" s="1"/>
  <c r="AA8" i="10"/>
  <c r="L96" i="10"/>
  <c r="M96" i="10"/>
  <c r="N96" i="10" s="1"/>
  <c r="AF96" i="10" s="1"/>
  <c r="O96" i="10"/>
  <c r="P96" i="10" s="1"/>
  <c r="AG92" i="10"/>
  <c r="AH92" i="10" s="1"/>
  <c r="M98" i="10"/>
  <c r="N98" i="10" s="1"/>
  <c r="AF98" i="10" s="1"/>
  <c r="L98" i="10"/>
  <c r="O98" i="10"/>
  <c r="P98" i="10" s="1"/>
  <c r="AG88" i="10"/>
  <c r="AH88" i="10" s="1"/>
  <c r="AG84" i="10"/>
  <c r="AH84" i="10" s="1"/>
  <c r="L93" i="10"/>
  <c r="M93" i="10"/>
  <c r="N93" i="10" s="1"/>
  <c r="AF93" i="10" s="1"/>
  <c r="O93" i="10"/>
  <c r="P93" i="10" s="1"/>
  <c r="AG81" i="10"/>
  <c r="AH81" i="10" s="1"/>
  <c r="AG87" i="10"/>
  <c r="AH87" i="10" s="1"/>
  <c r="AG86" i="10"/>
  <c r="AH86" i="10" s="1"/>
  <c r="M95" i="10"/>
  <c r="N95" i="10" s="1"/>
  <c r="AF95" i="10" s="1"/>
  <c r="L95" i="10"/>
  <c r="O95" i="10"/>
  <c r="P95" i="10" s="1"/>
  <c r="M94" i="10"/>
  <c r="N94" i="10" s="1"/>
  <c r="AF94" i="10" s="1"/>
  <c r="L94" i="10"/>
  <c r="O94" i="10"/>
  <c r="P94" i="10" s="1"/>
  <c r="AG98" i="9"/>
  <c r="AH98" i="9" s="1"/>
  <c r="AG99" i="9"/>
  <c r="AH99" i="9" s="1"/>
  <c r="M107" i="9"/>
  <c r="N107" i="9" s="1"/>
  <c r="AF107" i="9" s="1"/>
  <c r="L107" i="9"/>
  <c r="O107" i="9"/>
  <c r="P107" i="9" s="1"/>
  <c r="M101" i="9"/>
  <c r="N101" i="9" s="1"/>
  <c r="AF101" i="9" s="1"/>
  <c r="L101" i="9"/>
  <c r="O101" i="9"/>
  <c r="P101" i="9" s="1"/>
  <c r="AG95" i="9"/>
  <c r="AH95" i="9" s="1"/>
  <c r="AG94" i="9"/>
  <c r="AH94" i="9" s="1"/>
  <c r="AB7" i="9"/>
  <c r="G7" i="9" s="1"/>
  <c r="AC7" i="9"/>
  <c r="AA8" i="9"/>
  <c r="M106" i="9"/>
  <c r="N106" i="9" s="1"/>
  <c r="AF106" i="9" s="1"/>
  <c r="L106" i="9"/>
  <c r="O106" i="9"/>
  <c r="P106" i="9" s="1"/>
  <c r="M105" i="9"/>
  <c r="N105" i="9" s="1"/>
  <c r="AF105" i="9" s="1"/>
  <c r="L105" i="9"/>
  <c r="O105" i="9"/>
  <c r="P105" i="9" s="1"/>
  <c r="L108" i="9"/>
  <c r="M108" i="9"/>
  <c r="N108" i="9" s="1"/>
  <c r="AF108" i="9" s="1"/>
  <c r="O108" i="9"/>
  <c r="P108" i="9" s="1"/>
  <c r="M102" i="9"/>
  <c r="N102" i="9" s="1"/>
  <c r="AF102" i="9" s="1"/>
  <c r="L102" i="9"/>
  <c r="O102" i="9"/>
  <c r="P102" i="9" s="1"/>
  <c r="L100" i="9"/>
  <c r="M100" i="9"/>
  <c r="N100" i="9" s="1"/>
  <c r="AF100" i="9" s="1"/>
  <c r="O100" i="9"/>
  <c r="P100" i="9" s="1"/>
  <c r="L104" i="9"/>
  <c r="M104" i="9"/>
  <c r="N104" i="9" s="1"/>
  <c r="AF104" i="9" s="1"/>
  <c r="O104" i="9"/>
  <c r="P104" i="9" s="1"/>
  <c r="K116" i="9"/>
  <c r="K112" i="9"/>
  <c r="K117" i="9"/>
  <c r="K113" i="9"/>
  <c r="M111" i="9"/>
  <c r="N111" i="9" s="1"/>
  <c r="AF111" i="9" s="1"/>
  <c r="K118" i="9"/>
  <c r="K114" i="9"/>
  <c r="L111" i="9"/>
  <c r="K115" i="9"/>
  <c r="O111" i="9"/>
  <c r="P111" i="9" s="1"/>
  <c r="AG97" i="9"/>
  <c r="AH97" i="9" s="1"/>
  <c r="AG93" i="9"/>
  <c r="AH93" i="9" s="1"/>
  <c r="M110" i="9"/>
  <c r="N110" i="9" s="1"/>
  <c r="AF110" i="9" s="1"/>
  <c r="L110" i="9"/>
  <c r="O110" i="9"/>
  <c r="P110" i="9" s="1"/>
  <c r="M109" i="9"/>
  <c r="N109" i="9" s="1"/>
  <c r="AF109" i="9" s="1"/>
  <c r="L109" i="9"/>
  <c r="O109" i="9"/>
  <c r="P109" i="9" s="1"/>
  <c r="M103" i="9"/>
  <c r="N103" i="9" s="1"/>
  <c r="AF103" i="9" s="1"/>
  <c r="L103" i="9"/>
  <c r="O103" i="9"/>
  <c r="P103" i="9" s="1"/>
  <c r="AG96" i="9"/>
  <c r="AH96" i="9" s="1"/>
  <c r="D136" i="1"/>
  <c r="AC13" i="17" l="1"/>
  <c r="AB14" i="17"/>
  <c r="AD13" i="17"/>
  <c r="AG13" i="17"/>
  <c r="AF13" i="17"/>
  <c r="G13" i="17" s="1"/>
  <c r="AE14" i="17"/>
  <c r="AB14" i="16"/>
  <c r="AD13" i="16"/>
  <c r="AC13" i="16"/>
  <c r="AF13" i="16"/>
  <c r="G13" i="16" s="1"/>
  <c r="AE14" i="16"/>
  <c r="AG13" i="16"/>
  <c r="AG11" i="12"/>
  <c r="AF11" i="12"/>
  <c r="G11" i="12" s="1"/>
  <c r="AE12" i="12"/>
  <c r="AH137" i="12"/>
  <c r="AJ103" i="12"/>
  <c r="D112" i="12" s="1"/>
  <c r="AI116" i="12"/>
  <c r="AJ116" i="12" s="1"/>
  <c r="AI113" i="12"/>
  <c r="AJ113" i="12" s="1"/>
  <c r="D120" i="12"/>
  <c r="AI117" i="12"/>
  <c r="AJ117" i="12" s="1"/>
  <c r="AI118" i="12"/>
  <c r="AJ118" i="12" s="1"/>
  <c r="AI120" i="12"/>
  <c r="AJ120" i="12" s="1"/>
  <c r="AC10" i="12"/>
  <c r="AB11" i="12"/>
  <c r="AD10" i="12"/>
  <c r="AF13" i="11"/>
  <c r="G13" i="11" s="1"/>
  <c r="AG13" i="11"/>
  <c r="AE14" i="11"/>
  <c r="AI136" i="11"/>
  <c r="AD12" i="11"/>
  <c r="AB13" i="11"/>
  <c r="AC12" i="11"/>
  <c r="AJ119" i="11"/>
  <c r="AJ136" i="11" s="1"/>
  <c r="L103" i="10"/>
  <c r="M103" i="10"/>
  <c r="N103" i="10" s="1"/>
  <c r="AF103" i="10" s="1"/>
  <c r="O103" i="10"/>
  <c r="P103" i="10" s="1"/>
  <c r="AG94" i="10"/>
  <c r="AH94" i="10" s="1"/>
  <c r="AG98" i="10"/>
  <c r="AH98" i="10" s="1"/>
  <c r="AG96" i="10"/>
  <c r="AH96" i="10" s="1"/>
  <c r="M106" i="10"/>
  <c r="N106" i="10" s="1"/>
  <c r="AF106" i="10" s="1"/>
  <c r="L106" i="10"/>
  <c r="O106" i="10"/>
  <c r="P106" i="10" s="1"/>
  <c r="L107" i="10"/>
  <c r="M107" i="10"/>
  <c r="N107" i="10" s="1"/>
  <c r="AF107" i="10" s="1"/>
  <c r="O107" i="10"/>
  <c r="P107" i="10" s="1"/>
  <c r="L104" i="10"/>
  <c r="M104" i="10"/>
  <c r="N104" i="10" s="1"/>
  <c r="AF104" i="10" s="1"/>
  <c r="O104" i="10"/>
  <c r="P104" i="10" s="1"/>
  <c r="AG95" i="10"/>
  <c r="AH95" i="10" s="1"/>
  <c r="AG93" i="10"/>
  <c r="AH93" i="10" s="1"/>
  <c r="M105" i="10"/>
  <c r="N105" i="10" s="1"/>
  <c r="AF105" i="10" s="1"/>
  <c r="L105" i="10"/>
  <c r="O105" i="10"/>
  <c r="P105" i="10" s="1"/>
  <c r="M100" i="10"/>
  <c r="N100" i="10" s="1"/>
  <c r="AF100" i="10" s="1"/>
  <c r="L100" i="10"/>
  <c r="O100" i="10"/>
  <c r="P100" i="10" s="1"/>
  <c r="AG99" i="10"/>
  <c r="AH99" i="10" s="1"/>
  <c r="M101" i="10"/>
  <c r="N101" i="10" s="1"/>
  <c r="AF101" i="10" s="1"/>
  <c r="L101" i="10"/>
  <c r="O101" i="10"/>
  <c r="P101" i="10" s="1"/>
  <c r="L110" i="10"/>
  <c r="M110" i="10"/>
  <c r="N110" i="10" s="1"/>
  <c r="AF110" i="10" s="1"/>
  <c r="O110" i="10"/>
  <c r="P110" i="10" s="1"/>
  <c r="M108" i="10"/>
  <c r="N108" i="10" s="1"/>
  <c r="AF108" i="10" s="1"/>
  <c r="L108" i="10"/>
  <c r="O108" i="10"/>
  <c r="P108" i="10" s="1"/>
  <c r="AC8" i="10"/>
  <c r="AB8" i="10"/>
  <c r="G8" i="10" s="1"/>
  <c r="AA9" i="10"/>
  <c r="M102" i="10"/>
  <c r="N102" i="10" s="1"/>
  <c r="AF102" i="10" s="1"/>
  <c r="L102" i="10"/>
  <c r="O102" i="10"/>
  <c r="P102" i="10" s="1"/>
  <c r="M109" i="10"/>
  <c r="N109" i="10" s="1"/>
  <c r="AF109" i="10" s="1"/>
  <c r="L109" i="10"/>
  <c r="O109" i="10"/>
  <c r="P109" i="10" s="1"/>
  <c r="K115" i="10"/>
  <c r="K118" i="10"/>
  <c r="K114" i="10"/>
  <c r="K112" i="10"/>
  <c r="L111" i="10"/>
  <c r="K117" i="10"/>
  <c r="K116" i="10"/>
  <c r="K113" i="10"/>
  <c r="M111" i="10"/>
  <c r="N111" i="10" s="1"/>
  <c r="AF111" i="10" s="1"/>
  <c r="O111" i="10"/>
  <c r="P111" i="10" s="1"/>
  <c r="AG97" i="10"/>
  <c r="AH97" i="10" s="1"/>
  <c r="D99" i="9"/>
  <c r="M115" i="9"/>
  <c r="N115" i="9" s="1"/>
  <c r="AF115" i="9" s="1"/>
  <c r="L115" i="9"/>
  <c r="O115" i="9"/>
  <c r="P115" i="9" s="1"/>
  <c r="AG105" i="9"/>
  <c r="AH105" i="9" s="1"/>
  <c r="AC8" i="9"/>
  <c r="AB8" i="9"/>
  <c r="G8" i="9" s="1"/>
  <c r="AA9" i="9"/>
  <c r="AG110" i="9"/>
  <c r="AH110" i="9" s="1"/>
  <c r="L113" i="9"/>
  <c r="M113" i="9"/>
  <c r="N113" i="9" s="1"/>
  <c r="AF113" i="9" s="1"/>
  <c r="O113" i="9"/>
  <c r="P113" i="9" s="1"/>
  <c r="AG101" i="9"/>
  <c r="AH101" i="9" s="1"/>
  <c r="AG107" i="9"/>
  <c r="AH107" i="9" s="1"/>
  <c r="AG111" i="9"/>
  <c r="AH111" i="9" s="1"/>
  <c r="AG108" i="9"/>
  <c r="AH108" i="9" s="1"/>
  <c r="M114" i="9"/>
  <c r="N114" i="9" s="1"/>
  <c r="AF114" i="9" s="1"/>
  <c r="L114" i="9"/>
  <c r="O114" i="9"/>
  <c r="P114" i="9" s="1"/>
  <c r="AG104" i="9"/>
  <c r="AH104" i="9" s="1"/>
  <c r="AG100" i="9"/>
  <c r="AH100" i="9" s="1"/>
  <c r="AG102" i="9"/>
  <c r="AH102" i="9" s="1"/>
  <c r="M116" i="9"/>
  <c r="N116" i="9" s="1"/>
  <c r="AF116" i="9" s="1"/>
  <c r="L116" i="9"/>
  <c r="O116" i="9"/>
  <c r="P116" i="9" s="1"/>
  <c r="AG109" i="9"/>
  <c r="AH109" i="9" s="1"/>
  <c r="L117" i="9"/>
  <c r="M117" i="9"/>
  <c r="N117" i="9" s="1"/>
  <c r="AF117" i="9" s="1"/>
  <c r="O117" i="9"/>
  <c r="P117" i="9" s="1"/>
  <c r="AG103" i="9"/>
  <c r="AH103" i="9" s="1"/>
  <c r="M118" i="9"/>
  <c r="N118" i="9" s="1"/>
  <c r="AF118" i="9" s="1"/>
  <c r="M119" i="9"/>
  <c r="N119" i="9" s="1"/>
  <c r="AF119" i="9" s="1"/>
  <c r="L118" i="9"/>
  <c r="O118" i="9"/>
  <c r="P118" i="9" s="1"/>
  <c r="M112" i="9"/>
  <c r="N112" i="9" s="1"/>
  <c r="AF112" i="9" s="1"/>
  <c r="L112" i="9"/>
  <c r="O112" i="9"/>
  <c r="P112" i="9" s="1"/>
  <c r="AG106" i="9"/>
  <c r="AH106" i="9" s="1"/>
  <c r="Q20" i="6"/>
  <c r="Q22" i="6" s="1"/>
  <c r="M20" i="6"/>
  <c r="I20" i="6"/>
  <c r="M22" i="6"/>
  <c r="I22" i="6"/>
  <c r="P20" i="6"/>
  <c r="O20" i="6"/>
  <c r="L20" i="6"/>
  <c r="K20" i="6"/>
  <c r="H20" i="6"/>
  <c r="G20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AE15" i="17" l="1"/>
  <c r="AG14" i="17"/>
  <c r="AF14" i="17"/>
  <c r="G14" i="17" s="1"/>
  <c r="AD14" i="17"/>
  <c r="AC14" i="17"/>
  <c r="AB15" i="17"/>
  <c r="AF14" i="16"/>
  <c r="G14" i="16" s="1"/>
  <c r="AG14" i="16"/>
  <c r="AE15" i="16"/>
  <c r="AC14" i="16"/>
  <c r="AB15" i="16"/>
  <c r="AD14" i="16"/>
  <c r="AE13" i="12"/>
  <c r="AF12" i="12"/>
  <c r="G12" i="12" s="1"/>
  <c r="AG12" i="12"/>
  <c r="AJ137" i="12"/>
  <c r="AI137" i="12"/>
  <c r="AD11" i="12"/>
  <c r="AC11" i="12"/>
  <c r="AB12" i="12"/>
  <c r="AG14" i="11"/>
  <c r="AF14" i="11"/>
  <c r="G14" i="11" s="1"/>
  <c r="AE15" i="11"/>
  <c r="AB14" i="11"/>
  <c r="AC13" i="11"/>
  <c r="AD13" i="11"/>
  <c r="M117" i="10"/>
  <c r="N117" i="10" s="1"/>
  <c r="AF117" i="10" s="1"/>
  <c r="L117" i="10"/>
  <c r="O117" i="10"/>
  <c r="P117" i="10" s="1"/>
  <c r="L118" i="10"/>
  <c r="M119" i="10"/>
  <c r="N119" i="10" s="1"/>
  <c r="AF119" i="10" s="1"/>
  <c r="M118" i="10"/>
  <c r="N118" i="10" s="1"/>
  <c r="AF118" i="10" s="1"/>
  <c r="O118" i="10"/>
  <c r="P118" i="10" s="1"/>
  <c r="AG109" i="10"/>
  <c r="AH109" i="10" s="1"/>
  <c r="AC9" i="10"/>
  <c r="AB9" i="10"/>
  <c r="G9" i="10" s="1"/>
  <c r="AA10" i="10"/>
  <c r="AG104" i="10"/>
  <c r="AH104" i="10" s="1"/>
  <c r="AG103" i="10"/>
  <c r="AH103" i="10" s="1"/>
  <c r="L114" i="10"/>
  <c r="M114" i="10"/>
  <c r="N114" i="10" s="1"/>
  <c r="AF114" i="10" s="1"/>
  <c r="O114" i="10"/>
  <c r="P114" i="10" s="1"/>
  <c r="AG108" i="10"/>
  <c r="AH108" i="10" s="1"/>
  <c r="D99" i="10"/>
  <c r="AG107" i="10"/>
  <c r="AH107" i="10" s="1"/>
  <c r="AG111" i="10"/>
  <c r="AH111" i="10" s="1"/>
  <c r="L115" i="10"/>
  <c r="M115" i="10"/>
  <c r="N115" i="10" s="1"/>
  <c r="AF115" i="10" s="1"/>
  <c r="O115" i="10"/>
  <c r="P115" i="10" s="1"/>
  <c r="AG110" i="10"/>
  <c r="AH110" i="10" s="1"/>
  <c r="AG101" i="10"/>
  <c r="AH101" i="10" s="1"/>
  <c r="AG105" i="10"/>
  <c r="AH105" i="10" s="1"/>
  <c r="M116" i="10"/>
  <c r="N116" i="10" s="1"/>
  <c r="AF116" i="10" s="1"/>
  <c r="L116" i="10"/>
  <c r="O116" i="10"/>
  <c r="P116" i="10" s="1"/>
  <c r="AG102" i="10"/>
  <c r="AH102" i="10" s="1"/>
  <c r="AG106" i="10"/>
  <c r="AH106" i="10" s="1"/>
  <c r="M113" i="10"/>
  <c r="N113" i="10" s="1"/>
  <c r="AF113" i="10" s="1"/>
  <c r="L113" i="10"/>
  <c r="O113" i="10"/>
  <c r="P113" i="10" s="1"/>
  <c r="M112" i="10"/>
  <c r="N112" i="10" s="1"/>
  <c r="AF112" i="10" s="1"/>
  <c r="L112" i="10"/>
  <c r="O112" i="10"/>
  <c r="P112" i="10" s="1"/>
  <c r="AG100" i="10"/>
  <c r="AH100" i="10" s="1"/>
  <c r="AG114" i="9"/>
  <c r="AH114" i="9" s="1"/>
  <c r="AG119" i="9"/>
  <c r="AH119" i="9" s="1"/>
  <c r="AF136" i="9"/>
  <c r="AG116" i="9"/>
  <c r="AH116" i="9" s="1"/>
  <c r="AG115" i="9"/>
  <c r="AH115" i="9" s="1"/>
  <c r="D111" i="9"/>
  <c r="D119" i="9"/>
  <c r="AG112" i="9"/>
  <c r="AH112" i="9" s="1"/>
  <c r="AG118" i="9"/>
  <c r="AH118" i="9" s="1"/>
  <c r="AG117" i="9"/>
  <c r="AH117" i="9" s="1"/>
  <c r="AG113" i="9"/>
  <c r="AH113" i="9" s="1"/>
  <c r="AB9" i="9"/>
  <c r="G9" i="9" s="1"/>
  <c r="AC9" i="9"/>
  <c r="AA10" i="9"/>
  <c r="Y61" i="1"/>
  <c r="Y62" i="1"/>
  <c r="Y63" i="1"/>
  <c r="Y64" i="1"/>
  <c r="AB16" i="17" l="1"/>
  <c r="AD15" i="17"/>
  <c r="AC15" i="17"/>
  <c r="AE16" i="17"/>
  <c r="AG15" i="17"/>
  <c r="AF15" i="17"/>
  <c r="G15" i="17" s="1"/>
  <c r="AG15" i="16"/>
  <c r="AF15" i="16"/>
  <c r="G15" i="16" s="1"/>
  <c r="AE16" i="16"/>
  <c r="AC15" i="16"/>
  <c r="AD15" i="16"/>
  <c r="AB16" i="16"/>
  <c r="AE14" i="12"/>
  <c r="AG13" i="12"/>
  <c r="AF13" i="12"/>
  <c r="G13" i="12" s="1"/>
  <c r="AB13" i="12"/>
  <c r="AD12" i="12"/>
  <c r="AC12" i="12"/>
  <c r="AC14" i="11"/>
  <c r="AD14" i="11"/>
  <c r="AB15" i="11"/>
  <c r="AG15" i="11"/>
  <c r="AE16" i="11"/>
  <c r="AF15" i="11"/>
  <c r="G15" i="11" s="1"/>
  <c r="D111" i="10"/>
  <c r="AG117" i="10"/>
  <c r="AH117" i="10" s="1"/>
  <c r="AG116" i="10"/>
  <c r="AH116" i="10" s="1"/>
  <c r="AG115" i="10"/>
  <c r="AH115" i="10" s="1"/>
  <c r="AG114" i="10"/>
  <c r="AH114" i="10" s="1"/>
  <c r="AC10" i="10"/>
  <c r="AB10" i="10"/>
  <c r="G10" i="10" s="1"/>
  <c r="AA11" i="10"/>
  <c r="AG113" i="10"/>
  <c r="AH113" i="10" s="1"/>
  <c r="AG119" i="10"/>
  <c r="AH119" i="10" s="1"/>
  <c r="AF136" i="10"/>
  <c r="D119" i="10"/>
  <c r="AG112" i="10"/>
  <c r="AH112" i="10" s="1"/>
  <c r="AG118" i="10"/>
  <c r="AH118" i="10" s="1"/>
  <c r="AH136" i="9"/>
  <c r="AC10" i="9"/>
  <c r="AB10" i="9"/>
  <c r="G10" i="9" s="1"/>
  <c r="AA11" i="9"/>
  <c r="AG136" i="9"/>
  <c r="Y23" i="1"/>
  <c r="L25" i="1"/>
  <c r="L26" i="1"/>
  <c r="L32" i="1" s="1"/>
  <c r="L24" i="1"/>
  <c r="L23" i="1"/>
  <c r="L22" i="1"/>
  <c r="N22" i="1" s="1"/>
  <c r="AF16" i="17" l="1"/>
  <c r="G16" i="17" s="1"/>
  <c r="AE17" i="17"/>
  <c r="AG16" i="17"/>
  <c r="AB17" i="17"/>
  <c r="AD16" i="17"/>
  <c r="AC16" i="17"/>
  <c r="AE17" i="16"/>
  <c r="AG16" i="16"/>
  <c r="AF16" i="16"/>
  <c r="G16" i="16" s="1"/>
  <c r="AB17" i="16"/>
  <c r="AD16" i="16"/>
  <c r="AC16" i="16"/>
  <c r="M32" i="1"/>
  <c r="P32" i="1"/>
  <c r="Q32" i="1" s="1"/>
  <c r="AE15" i="12"/>
  <c r="AG14" i="12"/>
  <c r="AF14" i="12"/>
  <c r="G14" i="12" s="1"/>
  <c r="AB14" i="12"/>
  <c r="AC13" i="12"/>
  <c r="AD13" i="12"/>
  <c r="AE17" i="11"/>
  <c r="AF16" i="11"/>
  <c r="G16" i="11" s="1"/>
  <c r="AG16" i="11"/>
  <c r="AC15" i="11"/>
  <c r="AB16" i="11"/>
  <c r="AD15" i="11"/>
  <c r="AG136" i="10"/>
  <c r="AH136" i="10"/>
  <c r="AC11" i="10"/>
  <c r="AB11" i="10"/>
  <c r="G11" i="10" s="1"/>
  <c r="AA12" i="10"/>
  <c r="AB11" i="9"/>
  <c r="G11" i="9" s="1"/>
  <c r="AC11" i="9"/>
  <c r="AA12" i="9"/>
  <c r="N26" i="1"/>
  <c r="N24" i="1"/>
  <c r="M23" i="1"/>
  <c r="N23" i="1"/>
  <c r="O23" i="1" s="1"/>
  <c r="AH23" i="1" s="1"/>
  <c r="N25" i="1"/>
  <c r="Y101" i="1"/>
  <c r="Y102" i="1"/>
  <c r="Y103" i="1"/>
  <c r="Y104" i="1"/>
  <c r="Y105" i="1"/>
  <c r="Y106" i="1"/>
  <c r="Y107" i="1"/>
  <c r="Y108" i="1"/>
  <c r="Y109" i="1"/>
  <c r="Y110" i="1"/>
  <c r="Y111" i="1"/>
  <c r="AC17" i="17" l="1"/>
  <c r="AB18" i="17"/>
  <c r="AD17" i="17"/>
  <c r="AG17" i="17"/>
  <c r="AF17" i="17"/>
  <c r="G17" i="17" s="1"/>
  <c r="AE18" i="17"/>
  <c r="AB18" i="16"/>
  <c r="AD17" i="16"/>
  <c r="AC17" i="16"/>
  <c r="AG17" i="16"/>
  <c r="AF17" i="16"/>
  <c r="G17" i="16" s="1"/>
  <c r="AE18" i="16"/>
  <c r="AG15" i="12"/>
  <c r="AF15" i="12"/>
  <c r="G15" i="12" s="1"/>
  <c r="AE16" i="12"/>
  <c r="AC14" i="12"/>
  <c r="AD14" i="12"/>
  <c r="AB15" i="12"/>
  <c r="AG17" i="11"/>
  <c r="AF17" i="11"/>
  <c r="G17" i="11" s="1"/>
  <c r="AE18" i="11"/>
  <c r="AD16" i="11"/>
  <c r="AB17" i="11"/>
  <c r="AC16" i="11"/>
  <c r="AC12" i="10"/>
  <c r="AB12" i="10"/>
  <c r="G12" i="10" s="1"/>
  <c r="AA13" i="10"/>
  <c r="AC12" i="9"/>
  <c r="AB12" i="9"/>
  <c r="G12" i="9" s="1"/>
  <c r="AA13" i="9"/>
  <c r="AI23" i="1"/>
  <c r="AJ23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6" i="1"/>
  <c r="Q26" i="1" s="1"/>
  <c r="P36" i="1"/>
  <c r="Q36" i="1" s="1"/>
  <c r="P42" i="1"/>
  <c r="Q42" i="1" s="1"/>
  <c r="P50" i="1"/>
  <c r="Q50" i="1" s="1"/>
  <c r="O6" i="1"/>
  <c r="AH6" i="1" s="1"/>
  <c r="AI6" i="1" s="1"/>
  <c r="AJ6" i="1" s="1"/>
  <c r="O7" i="1"/>
  <c r="AH7" i="1" s="1"/>
  <c r="O8" i="1"/>
  <c r="AH8" i="1" s="1"/>
  <c r="AI8" i="1" s="1"/>
  <c r="AJ8" i="1" s="1"/>
  <c r="O9" i="1"/>
  <c r="AH9" i="1" s="1"/>
  <c r="O10" i="1"/>
  <c r="AH10" i="1" s="1"/>
  <c r="AI10" i="1" s="1"/>
  <c r="AJ10" i="1" s="1"/>
  <c r="O11" i="1"/>
  <c r="AH11" i="1" s="1"/>
  <c r="O12" i="1"/>
  <c r="AH12" i="1" s="1"/>
  <c r="AI12" i="1" s="1"/>
  <c r="AJ12" i="1" s="1"/>
  <c r="O13" i="1"/>
  <c r="AH13" i="1" s="1"/>
  <c r="O14" i="1"/>
  <c r="AH14" i="1" s="1"/>
  <c r="O15" i="1"/>
  <c r="AH15" i="1" s="1"/>
  <c r="O16" i="1"/>
  <c r="AH16" i="1" s="1"/>
  <c r="AI16" i="1" s="1"/>
  <c r="AJ16" i="1" s="1"/>
  <c r="O17" i="1"/>
  <c r="AH17" i="1" s="1"/>
  <c r="O18" i="1"/>
  <c r="AH18" i="1" s="1"/>
  <c r="AI18" i="1" s="1"/>
  <c r="AJ18" i="1" s="1"/>
  <c r="O19" i="1"/>
  <c r="AH19" i="1" s="1"/>
  <c r="O20" i="1"/>
  <c r="AH20" i="1" s="1"/>
  <c r="AI20" i="1" s="1"/>
  <c r="AJ20" i="1" s="1"/>
  <c r="O21" i="1"/>
  <c r="AH21" i="1" s="1"/>
  <c r="B10" i="2"/>
  <c r="B11" i="2"/>
  <c r="B12" i="2"/>
  <c r="B13" i="2"/>
  <c r="B14" i="2"/>
  <c r="B3" i="2"/>
  <c r="B4" i="2"/>
  <c r="B5" i="2"/>
  <c r="B6" i="2"/>
  <c r="B7" i="2"/>
  <c r="B8" i="2"/>
  <c r="B9" i="2"/>
  <c r="Y94" i="1"/>
  <c r="Y95" i="1"/>
  <c r="Y96" i="1"/>
  <c r="Y97" i="1"/>
  <c r="Y98" i="1"/>
  <c r="Y99" i="1"/>
  <c r="AE19" i="17" l="1"/>
  <c r="AG18" i="17"/>
  <c r="AF18" i="17"/>
  <c r="G18" i="17" s="1"/>
  <c r="AD18" i="17"/>
  <c r="AC18" i="17"/>
  <c r="AB19" i="17"/>
  <c r="AE19" i="16"/>
  <c r="AG18" i="16"/>
  <c r="AF18" i="16"/>
  <c r="G18" i="16" s="1"/>
  <c r="AD18" i="16"/>
  <c r="AC18" i="16"/>
  <c r="AB19" i="16"/>
  <c r="AF16" i="12"/>
  <c r="G16" i="12" s="1"/>
  <c r="AE17" i="12"/>
  <c r="AG16" i="12"/>
  <c r="AD15" i="12"/>
  <c r="AC15" i="12"/>
  <c r="AB16" i="12"/>
  <c r="AB18" i="11"/>
  <c r="AC17" i="11"/>
  <c r="AD17" i="11"/>
  <c r="AF18" i="11"/>
  <c r="G18" i="11" s="1"/>
  <c r="AE19" i="11"/>
  <c r="AG18" i="11"/>
  <c r="AC13" i="10"/>
  <c r="AB13" i="10"/>
  <c r="G13" i="10" s="1"/>
  <c r="AA14" i="10"/>
  <c r="AB13" i="9"/>
  <c r="G13" i="9" s="1"/>
  <c r="AC13" i="9"/>
  <c r="AA14" i="9"/>
  <c r="AI13" i="1"/>
  <c r="AJ13" i="1" s="1"/>
  <c r="AI9" i="1"/>
  <c r="AJ9" i="1" s="1"/>
  <c r="AI21" i="1"/>
  <c r="AJ21" i="1" s="1"/>
  <c r="AI14" i="1"/>
  <c r="AJ14" i="1" s="1"/>
  <c r="AI17" i="1"/>
  <c r="AJ17" i="1" s="1"/>
  <c r="AI19" i="1"/>
  <c r="AJ19" i="1" s="1"/>
  <c r="AI15" i="1"/>
  <c r="AJ15" i="1" s="1"/>
  <c r="AI11" i="1"/>
  <c r="AJ11" i="1" s="1"/>
  <c r="AI7" i="1"/>
  <c r="AJ7" i="1" s="1"/>
  <c r="AB20" i="17" l="1"/>
  <c r="AD19" i="17"/>
  <c r="AC19" i="17"/>
  <c r="AE20" i="17"/>
  <c r="AG19" i="17"/>
  <c r="AF19" i="17"/>
  <c r="G19" i="17" s="1"/>
  <c r="AB20" i="16"/>
  <c r="AD19" i="16"/>
  <c r="AC19" i="16"/>
  <c r="AE20" i="16"/>
  <c r="AG19" i="16"/>
  <c r="AF19" i="16"/>
  <c r="G19" i="16" s="1"/>
  <c r="AE18" i="12"/>
  <c r="AG17" i="12"/>
  <c r="AF17" i="12"/>
  <c r="G17" i="12" s="1"/>
  <c r="AB17" i="12"/>
  <c r="AD16" i="12"/>
  <c r="AC16" i="12"/>
  <c r="AE20" i="11"/>
  <c r="AG19" i="11"/>
  <c r="AF19" i="11"/>
  <c r="G19" i="11" s="1"/>
  <c r="AC18" i="11"/>
  <c r="AD18" i="11"/>
  <c r="AB19" i="11"/>
  <c r="AC14" i="10"/>
  <c r="AB14" i="10"/>
  <c r="G14" i="10" s="1"/>
  <c r="AA15" i="10"/>
  <c r="AC14" i="9"/>
  <c r="AB14" i="9"/>
  <c r="G14" i="9" s="1"/>
  <c r="AA15" i="9"/>
  <c r="Y87" i="1"/>
  <c r="Y88" i="1"/>
  <c r="Y89" i="1"/>
  <c r="Y90" i="1"/>
  <c r="Y91" i="1"/>
  <c r="Y92" i="1"/>
  <c r="Y81" i="1"/>
  <c r="Y82" i="1"/>
  <c r="Y83" i="1"/>
  <c r="Y84" i="1"/>
  <c r="Y85" i="1"/>
  <c r="Y86" i="1"/>
  <c r="AF20" i="17" l="1"/>
  <c r="G20" i="17" s="1"/>
  <c r="AE21" i="17"/>
  <c r="AG20" i="17"/>
  <c r="AB21" i="17"/>
  <c r="AD20" i="17"/>
  <c r="AC20" i="17"/>
  <c r="AF20" i="16"/>
  <c r="G20" i="16" s="1"/>
  <c r="AE21" i="16"/>
  <c r="AG20" i="16"/>
  <c r="AB21" i="16"/>
  <c r="AD20" i="16"/>
  <c r="AC20" i="16"/>
  <c r="AE19" i="12"/>
  <c r="AG18" i="12"/>
  <c r="AF18" i="12"/>
  <c r="G18" i="12" s="1"/>
  <c r="AC17" i="12"/>
  <c r="AB18" i="12"/>
  <c r="AD17" i="12"/>
  <c r="AE21" i="11"/>
  <c r="AF20" i="11"/>
  <c r="G20" i="11" s="1"/>
  <c r="AG20" i="11"/>
  <c r="AC19" i="11"/>
  <c r="AB20" i="11"/>
  <c r="AD19" i="11"/>
  <c r="AC15" i="10"/>
  <c r="AB15" i="10"/>
  <c r="G15" i="10" s="1"/>
  <c r="AA16" i="10"/>
  <c r="AB15" i="9"/>
  <c r="G15" i="9" s="1"/>
  <c r="AC15" i="9"/>
  <c r="AA16" i="9"/>
  <c r="Y51" i="1"/>
  <c r="Y52" i="1"/>
  <c r="Y53" i="1"/>
  <c r="Y54" i="1"/>
  <c r="Y55" i="1"/>
  <c r="Y56" i="1"/>
  <c r="Y57" i="1"/>
  <c r="Y58" i="1"/>
  <c r="L52" i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51" i="1"/>
  <c r="N51" i="1" s="1"/>
  <c r="AB22" i="17" l="1"/>
  <c r="AD21" i="17"/>
  <c r="AC21" i="17"/>
  <c r="AF21" i="17"/>
  <c r="G21" i="17" s="1"/>
  <c r="AE22" i="17"/>
  <c r="AG21" i="17"/>
  <c r="AB22" i="16"/>
  <c r="AD21" i="16"/>
  <c r="AC21" i="16"/>
  <c r="AF21" i="16"/>
  <c r="G21" i="16" s="1"/>
  <c r="AE22" i="16"/>
  <c r="AG21" i="16"/>
  <c r="N52" i="1"/>
  <c r="AF19" i="12"/>
  <c r="G19" i="12" s="1"/>
  <c r="AE20" i="12"/>
  <c r="AG19" i="12"/>
  <c r="AC18" i="12"/>
  <c r="AD18" i="12"/>
  <c r="AB19" i="12"/>
  <c r="AD20" i="11"/>
  <c r="AB21" i="11"/>
  <c r="AC20" i="11"/>
  <c r="AE22" i="11"/>
  <c r="AF21" i="11"/>
  <c r="G21" i="11" s="1"/>
  <c r="AG21" i="11"/>
  <c r="AC16" i="10"/>
  <c r="AB16" i="10"/>
  <c r="G16" i="10" s="1"/>
  <c r="AA17" i="10"/>
  <c r="O59" i="1"/>
  <c r="AH59" i="1" s="1"/>
  <c r="AC16" i="9"/>
  <c r="AB16" i="9"/>
  <c r="G16" i="9" s="1"/>
  <c r="AA17" i="9"/>
  <c r="O57" i="1"/>
  <c r="AH57" i="1" s="1"/>
  <c r="AI57" i="1" s="1"/>
  <c r="AJ57" i="1" s="1"/>
  <c r="P54" i="1"/>
  <c r="Q54" i="1" s="1"/>
  <c r="O54" i="1"/>
  <c r="AH54" i="1" s="1"/>
  <c r="AI54" i="1" s="1"/>
  <c r="AJ54" i="1" s="1"/>
  <c r="P53" i="1"/>
  <c r="Q53" i="1" s="1"/>
  <c r="O53" i="1"/>
  <c r="AH53" i="1" s="1"/>
  <c r="AI53" i="1" s="1"/>
  <c r="AJ53" i="1" s="1"/>
  <c r="P55" i="1"/>
  <c r="Q55" i="1" s="1"/>
  <c r="O55" i="1"/>
  <c r="AH55" i="1" s="1"/>
  <c r="P58" i="1"/>
  <c r="Q58" i="1" s="1"/>
  <c r="O58" i="1"/>
  <c r="AH58" i="1" s="1"/>
  <c r="AI58" i="1" s="1"/>
  <c r="AJ58" i="1" s="1"/>
  <c r="P51" i="1"/>
  <c r="Q51" i="1" s="1"/>
  <c r="O51" i="1"/>
  <c r="AH51" i="1" s="1"/>
  <c r="P56" i="1"/>
  <c r="Q56" i="1" s="1"/>
  <c r="O56" i="1"/>
  <c r="AH56" i="1" s="1"/>
  <c r="P52" i="1"/>
  <c r="Q52" i="1" s="1"/>
  <c r="O52" i="1"/>
  <c r="AH52" i="1" s="1"/>
  <c r="L61" i="1"/>
  <c r="L62" i="1"/>
  <c r="N62" i="1" s="1"/>
  <c r="L66" i="1"/>
  <c r="L64" i="1"/>
  <c r="L65" i="1"/>
  <c r="L63" i="1"/>
  <c r="N63" i="1" s="1"/>
  <c r="P59" i="1"/>
  <c r="Q59" i="1" s="1"/>
  <c r="L60" i="1"/>
  <c r="N60" i="1" s="1"/>
  <c r="P57" i="1"/>
  <c r="Q57" i="1" s="1"/>
  <c r="M58" i="1"/>
  <c r="M54" i="1"/>
  <c r="M51" i="1"/>
  <c r="M56" i="1"/>
  <c r="M53" i="1"/>
  <c r="M52" i="1"/>
  <c r="M57" i="1"/>
  <c r="M55" i="1"/>
  <c r="Y43" i="1"/>
  <c r="Y44" i="1"/>
  <c r="Y45" i="1"/>
  <c r="Y46" i="1"/>
  <c r="Y47" i="1"/>
  <c r="Y48" i="1"/>
  <c r="Y49" i="1"/>
  <c r="L44" i="1"/>
  <c r="N44" i="1" s="1"/>
  <c r="L45" i="1"/>
  <c r="N45" i="1" s="1"/>
  <c r="L46" i="1"/>
  <c r="L47" i="1"/>
  <c r="N47" i="1" s="1"/>
  <c r="L48" i="1"/>
  <c r="L49" i="1"/>
  <c r="L43" i="1"/>
  <c r="N43" i="1" s="1"/>
  <c r="AE23" i="17" l="1"/>
  <c r="AF22" i="17"/>
  <c r="G22" i="17" s="1"/>
  <c r="AG22" i="17"/>
  <c r="AD22" i="17"/>
  <c r="AB23" i="17"/>
  <c r="AC22" i="17"/>
  <c r="AE23" i="16"/>
  <c r="AF22" i="16"/>
  <c r="G22" i="16" s="1"/>
  <c r="AG22" i="16"/>
  <c r="AD22" i="16"/>
  <c r="AB23" i="16"/>
  <c r="AC22" i="16"/>
  <c r="N49" i="1"/>
  <c r="N50" i="1"/>
  <c r="AI59" i="1"/>
  <c r="AJ59" i="1" s="1"/>
  <c r="N48" i="1"/>
  <c r="N65" i="1"/>
  <c r="M61" i="1"/>
  <c r="N61" i="1"/>
  <c r="N64" i="1"/>
  <c r="AI52" i="1"/>
  <c r="AJ52" i="1"/>
  <c r="AJ51" i="1"/>
  <c r="AI51" i="1"/>
  <c r="AI55" i="1"/>
  <c r="AJ55" i="1"/>
  <c r="AI56" i="1"/>
  <c r="AJ56" i="1" s="1"/>
  <c r="N46" i="1"/>
  <c r="N66" i="1"/>
  <c r="AG20" i="12"/>
  <c r="AF20" i="12"/>
  <c r="G20" i="12" s="1"/>
  <c r="AE21" i="12"/>
  <c r="AD19" i="12"/>
  <c r="AB20" i="12"/>
  <c r="AC19" i="12"/>
  <c r="AE23" i="11"/>
  <c r="AF22" i="11"/>
  <c r="G22" i="11" s="1"/>
  <c r="AG22" i="11"/>
  <c r="AD21" i="11"/>
  <c r="AB22" i="11"/>
  <c r="AC21" i="11"/>
  <c r="P61" i="1"/>
  <c r="Q61" i="1" s="1"/>
  <c r="AC17" i="10"/>
  <c r="AB17" i="10"/>
  <c r="G17" i="10" s="1"/>
  <c r="AA18" i="10"/>
  <c r="AB17" i="9"/>
  <c r="G17" i="9" s="1"/>
  <c r="AC17" i="9"/>
  <c r="AA18" i="9"/>
  <c r="O64" i="1"/>
  <c r="AH64" i="1" s="1"/>
  <c r="O63" i="1"/>
  <c r="AH63" i="1" s="1"/>
  <c r="O66" i="1"/>
  <c r="AH66" i="1" s="1"/>
  <c r="AI66" i="1" s="1"/>
  <c r="AJ66" i="1" s="1"/>
  <c r="O62" i="1"/>
  <c r="AH62" i="1" s="1"/>
  <c r="AI62" i="1" s="1"/>
  <c r="AJ62" i="1" s="1"/>
  <c r="P45" i="1"/>
  <c r="Q45" i="1" s="1"/>
  <c r="O45" i="1"/>
  <c r="AH45" i="1" s="1"/>
  <c r="P44" i="1"/>
  <c r="Q44" i="1" s="1"/>
  <c r="O44" i="1"/>
  <c r="AH44" i="1" s="1"/>
  <c r="P47" i="1"/>
  <c r="Q47" i="1" s="1"/>
  <c r="O47" i="1"/>
  <c r="AH47" i="1" s="1"/>
  <c r="P49" i="1"/>
  <c r="Q49" i="1" s="1"/>
  <c r="O50" i="1"/>
  <c r="AH50" i="1" s="1"/>
  <c r="AI50" i="1" s="1"/>
  <c r="AJ50" i="1" s="1"/>
  <c r="O49" i="1"/>
  <c r="AH49" i="1" s="1"/>
  <c r="P48" i="1"/>
  <c r="Q48" i="1" s="1"/>
  <c r="O48" i="1"/>
  <c r="AH48" i="1" s="1"/>
  <c r="P43" i="1"/>
  <c r="Q43" i="1" s="1"/>
  <c r="O43" i="1"/>
  <c r="AH43" i="1" s="1"/>
  <c r="P46" i="1"/>
  <c r="Q46" i="1" s="1"/>
  <c r="O46" i="1"/>
  <c r="AH46" i="1" s="1"/>
  <c r="AI46" i="1" s="1"/>
  <c r="AJ46" i="1" s="1"/>
  <c r="O65" i="1"/>
  <c r="AH65" i="1" s="1"/>
  <c r="AI65" i="1" s="1"/>
  <c r="AJ65" i="1" s="1"/>
  <c r="O61" i="1"/>
  <c r="AH61" i="1" s="1"/>
  <c r="AI61" i="1" s="1"/>
  <c r="AJ61" i="1" s="1"/>
  <c r="L70" i="1"/>
  <c r="L71" i="1"/>
  <c r="N71" i="1" s="1"/>
  <c r="L69" i="1"/>
  <c r="N69" i="1" s="1"/>
  <c r="L67" i="1"/>
  <c r="N67" i="1" s="1"/>
  <c r="L68" i="1"/>
  <c r="M63" i="1"/>
  <c r="P63" i="1"/>
  <c r="Q63" i="1" s="1"/>
  <c r="P62" i="1"/>
  <c r="Q62" i="1" s="1"/>
  <c r="M62" i="1"/>
  <c r="M65" i="1"/>
  <c r="P65" i="1"/>
  <c r="Q65" i="1" s="1"/>
  <c r="P64" i="1"/>
  <c r="Q64" i="1" s="1"/>
  <c r="M64" i="1"/>
  <c r="M66" i="1"/>
  <c r="P66" i="1"/>
  <c r="Q66" i="1" s="1"/>
  <c r="O60" i="1"/>
  <c r="AH60" i="1" s="1"/>
  <c r="P60" i="1"/>
  <c r="Q60" i="1" s="1"/>
  <c r="M44" i="1"/>
  <c r="M49" i="1"/>
  <c r="M48" i="1"/>
  <c r="M45" i="1"/>
  <c r="M47" i="1"/>
  <c r="M43" i="1"/>
  <c r="M46" i="1"/>
  <c r="Y38" i="1"/>
  <c r="Y39" i="1"/>
  <c r="Y40" i="1"/>
  <c r="Y41" i="1"/>
  <c r="Y37" i="1"/>
  <c r="L38" i="1"/>
  <c r="N38" i="1" s="1"/>
  <c r="L39" i="1"/>
  <c r="N39" i="1" s="1"/>
  <c r="L40" i="1"/>
  <c r="L41" i="1"/>
  <c r="L37" i="1"/>
  <c r="N37" i="1" s="1"/>
  <c r="AD23" i="17" l="1"/>
  <c r="AC23" i="17"/>
  <c r="AB24" i="17"/>
  <c r="AE24" i="17"/>
  <c r="AG23" i="17"/>
  <c r="AF23" i="17"/>
  <c r="G23" i="17" s="1"/>
  <c r="AD23" i="16"/>
  <c r="AC23" i="16"/>
  <c r="AB24" i="16"/>
  <c r="AE24" i="16"/>
  <c r="AG23" i="16"/>
  <c r="AF23" i="16"/>
  <c r="G23" i="16" s="1"/>
  <c r="AI48" i="1"/>
  <c r="AJ48" i="1" s="1"/>
  <c r="N41" i="1"/>
  <c r="N42" i="1"/>
  <c r="N68" i="1"/>
  <c r="N70" i="1"/>
  <c r="AI47" i="1"/>
  <c r="AJ47" i="1" s="1"/>
  <c r="AI45" i="1"/>
  <c r="AJ45" i="1" s="1"/>
  <c r="AI63" i="1"/>
  <c r="AJ63" i="1" s="1"/>
  <c r="N40" i="1"/>
  <c r="AI60" i="1"/>
  <c r="AJ60" i="1" s="1"/>
  <c r="AI43" i="1"/>
  <c r="AJ43" i="1" s="1"/>
  <c r="AI49" i="1"/>
  <c r="AJ49" i="1"/>
  <c r="AI64" i="1"/>
  <c r="AJ64" i="1" s="1"/>
  <c r="AI44" i="1"/>
  <c r="AJ44" i="1" s="1"/>
  <c r="AG21" i="12"/>
  <c r="AF21" i="12"/>
  <c r="G21" i="12" s="1"/>
  <c r="AE22" i="12"/>
  <c r="AD20" i="12"/>
  <c r="AB21" i="12"/>
  <c r="AC20" i="12"/>
  <c r="AD22" i="11"/>
  <c r="AB23" i="11"/>
  <c r="AC22" i="11"/>
  <c r="AG23" i="11"/>
  <c r="AE24" i="11"/>
  <c r="AF23" i="11"/>
  <c r="G23" i="11" s="1"/>
  <c r="AC18" i="10"/>
  <c r="AB18" i="10"/>
  <c r="G18" i="10" s="1"/>
  <c r="AA19" i="10"/>
  <c r="AC18" i="9"/>
  <c r="AB18" i="9"/>
  <c r="G18" i="9" s="1"/>
  <c r="AA19" i="9"/>
  <c r="O69" i="1"/>
  <c r="AH69" i="1" s="1"/>
  <c r="D50" i="1"/>
  <c r="D59" i="1"/>
  <c r="O68" i="1"/>
  <c r="AH68" i="1" s="1"/>
  <c r="P39" i="1"/>
  <c r="Q39" i="1" s="1"/>
  <c r="L79" i="1"/>
  <c r="O71" i="1"/>
  <c r="AH71" i="1" s="1"/>
  <c r="AI71" i="1" s="1"/>
  <c r="AJ71" i="1" s="1"/>
  <c r="L77" i="1"/>
  <c r="L78" i="1"/>
  <c r="N78" i="1" s="1"/>
  <c r="P40" i="1"/>
  <c r="Q40" i="1" s="1"/>
  <c r="O40" i="1"/>
  <c r="AH40" i="1" s="1"/>
  <c r="P37" i="1"/>
  <c r="Q37" i="1" s="1"/>
  <c r="O38" i="1"/>
  <c r="AH38" i="1" s="1"/>
  <c r="AI38" i="1" s="1"/>
  <c r="AJ38" i="1" s="1"/>
  <c r="O70" i="1"/>
  <c r="AH70" i="1" s="1"/>
  <c r="P41" i="1"/>
  <c r="Q41" i="1" s="1"/>
  <c r="O42" i="1"/>
  <c r="AH42" i="1" s="1"/>
  <c r="AI42" i="1" s="1"/>
  <c r="AJ42" i="1" s="1"/>
  <c r="O41" i="1"/>
  <c r="AH41" i="1" s="1"/>
  <c r="AI41" i="1" s="1"/>
  <c r="AJ41" i="1" s="1"/>
  <c r="P67" i="1"/>
  <c r="Q67" i="1" s="1"/>
  <c r="O67" i="1"/>
  <c r="AH67" i="1" s="1"/>
  <c r="P69" i="1"/>
  <c r="Q69" i="1" s="1"/>
  <c r="M69" i="1"/>
  <c r="L73" i="1"/>
  <c r="L74" i="1"/>
  <c r="N74" i="1" s="1"/>
  <c r="L72" i="1"/>
  <c r="N72" i="1" s="1"/>
  <c r="L75" i="1"/>
  <c r="N75" i="1" s="1"/>
  <c r="L76" i="1"/>
  <c r="L80" i="1"/>
  <c r="N80" i="1" s="1"/>
  <c r="P71" i="1"/>
  <c r="Q71" i="1" s="1"/>
  <c r="P68" i="1"/>
  <c r="Q68" i="1" s="1"/>
  <c r="P70" i="1"/>
  <c r="Q70" i="1" s="1"/>
  <c r="P38" i="1"/>
  <c r="Q38" i="1" s="1"/>
  <c r="O37" i="1"/>
  <c r="AH37" i="1" s="1"/>
  <c r="O39" i="1"/>
  <c r="AH39" i="1" s="1"/>
  <c r="M40" i="1"/>
  <c r="M39" i="1"/>
  <c r="M41" i="1"/>
  <c r="M37" i="1"/>
  <c r="M38" i="1"/>
  <c r="Y33" i="1"/>
  <c r="L33" i="1"/>
  <c r="N33" i="1" s="1"/>
  <c r="U31" i="1"/>
  <c r="U30" i="1"/>
  <c r="U29" i="1"/>
  <c r="U27" i="1"/>
  <c r="U28" i="1"/>
  <c r="Y27" i="1"/>
  <c r="Y28" i="1"/>
  <c r="Y29" i="1"/>
  <c r="Y30" i="1"/>
  <c r="Y31" i="1"/>
  <c r="Y34" i="1"/>
  <c r="Y35" i="1"/>
  <c r="L28" i="1"/>
  <c r="L29" i="1"/>
  <c r="L30" i="1"/>
  <c r="L31" i="1"/>
  <c r="N32" i="1" s="1"/>
  <c r="O32" i="1" s="1"/>
  <c r="AH32" i="1" s="1"/>
  <c r="L34" i="1"/>
  <c r="N34" i="1" s="1"/>
  <c r="L35" i="1"/>
  <c r="L27" i="1"/>
  <c r="N27" i="1" s="1"/>
  <c r="AE25" i="17" l="1"/>
  <c r="AG24" i="17"/>
  <c r="AF24" i="17"/>
  <c r="G24" i="17" s="1"/>
  <c r="AD24" i="17"/>
  <c r="AC24" i="17"/>
  <c r="AB25" i="17"/>
  <c r="AE25" i="16"/>
  <c r="AG24" i="16"/>
  <c r="AF24" i="16"/>
  <c r="G24" i="16" s="1"/>
  <c r="AD24" i="16"/>
  <c r="AC24" i="16"/>
  <c r="AB25" i="16"/>
  <c r="AI32" i="1"/>
  <c r="AJ32" i="1" s="1"/>
  <c r="AI37" i="1"/>
  <c r="AJ37" i="1" s="1"/>
  <c r="N77" i="1"/>
  <c r="AI68" i="1"/>
  <c r="AJ68" i="1" s="1"/>
  <c r="AJ67" i="1"/>
  <c r="AI67" i="1"/>
  <c r="AI40" i="1"/>
  <c r="AJ40" i="1" s="1"/>
  <c r="N36" i="1"/>
  <c r="N35" i="1"/>
  <c r="N76" i="1"/>
  <c r="N73" i="1"/>
  <c r="AI70" i="1"/>
  <c r="AJ70" i="1" s="1"/>
  <c r="N79" i="1"/>
  <c r="AI39" i="1"/>
  <c r="AJ39" i="1" s="1"/>
  <c r="AI69" i="1"/>
  <c r="AJ69" i="1" s="1"/>
  <c r="AF22" i="12"/>
  <c r="G22" i="12" s="1"/>
  <c r="AG22" i="12"/>
  <c r="AE23" i="12"/>
  <c r="AD21" i="12"/>
  <c r="AC21" i="12"/>
  <c r="AB22" i="12"/>
  <c r="AG24" i="11"/>
  <c r="AE25" i="11"/>
  <c r="AF24" i="11"/>
  <c r="G24" i="11" s="1"/>
  <c r="AD23" i="11"/>
  <c r="AC23" i="11"/>
  <c r="AB24" i="11"/>
  <c r="AC19" i="10"/>
  <c r="AB19" i="10"/>
  <c r="G19" i="10" s="1"/>
  <c r="AA20" i="10"/>
  <c r="AB19" i="9"/>
  <c r="G19" i="9" s="1"/>
  <c r="AC19" i="9"/>
  <c r="AA20" i="9"/>
  <c r="D66" i="1"/>
  <c r="O80" i="1"/>
  <c r="AH80" i="1" s="1"/>
  <c r="O74" i="1"/>
  <c r="AH74" i="1" s="1"/>
  <c r="AI74" i="1" s="1"/>
  <c r="AJ74" i="1" s="1"/>
  <c r="O76" i="1"/>
  <c r="AH76" i="1" s="1"/>
  <c r="P29" i="1"/>
  <c r="Q29" i="1" s="1"/>
  <c r="N29" i="1"/>
  <c r="O29" i="1" s="1"/>
  <c r="AH29" i="1" s="1"/>
  <c r="M79" i="1"/>
  <c r="O79" i="1"/>
  <c r="AH79" i="1" s="1"/>
  <c r="P34" i="1"/>
  <c r="Q34" i="1" s="1"/>
  <c r="O34" i="1"/>
  <c r="AH34" i="1" s="1"/>
  <c r="AI34" i="1" s="1"/>
  <c r="AJ34" i="1" s="1"/>
  <c r="P28" i="1"/>
  <c r="Q28" i="1" s="1"/>
  <c r="N28" i="1"/>
  <c r="O28" i="1" s="1"/>
  <c r="AH28" i="1" s="1"/>
  <c r="AI28" i="1" s="1"/>
  <c r="AJ28" i="1" s="1"/>
  <c r="O73" i="1"/>
  <c r="AH73" i="1" s="1"/>
  <c r="O78" i="1"/>
  <c r="AH78" i="1" s="1"/>
  <c r="AI78" i="1" s="1"/>
  <c r="AJ78" i="1" s="1"/>
  <c r="M78" i="1"/>
  <c r="P30" i="1"/>
  <c r="Q30" i="1" s="1"/>
  <c r="N30" i="1"/>
  <c r="O30" i="1" s="1"/>
  <c r="AH30" i="1" s="1"/>
  <c r="AI30" i="1" s="1"/>
  <c r="AJ30" i="1" s="1"/>
  <c r="P35" i="1"/>
  <c r="Q35" i="1" s="1"/>
  <c r="O35" i="1"/>
  <c r="AH35" i="1" s="1"/>
  <c r="O36" i="1"/>
  <c r="AH36" i="1" s="1"/>
  <c r="P31" i="1"/>
  <c r="Q31" i="1" s="1"/>
  <c r="N31" i="1"/>
  <c r="O31" i="1" s="1"/>
  <c r="AH31" i="1" s="1"/>
  <c r="P33" i="1"/>
  <c r="Q33" i="1" s="1"/>
  <c r="O33" i="1"/>
  <c r="AH33" i="1" s="1"/>
  <c r="AI33" i="1" s="1"/>
  <c r="AJ33" i="1" s="1"/>
  <c r="O75" i="1"/>
  <c r="AH75" i="1" s="1"/>
  <c r="M77" i="1"/>
  <c r="O77" i="1"/>
  <c r="AH77" i="1" s="1"/>
  <c r="P77" i="1"/>
  <c r="Q77" i="1" s="1"/>
  <c r="O72" i="1"/>
  <c r="AH72" i="1" s="1"/>
  <c r="AI72" i="1" s="1"/>
  <c r="AJ72" i="1" s="1"/>
  <c r="P72" i="1"/>
  <c r="Q72" i="1" s="1"/>
  <c r="P80" i="1"/>
  <c r="Q80" i="1" s="1"/>
  <c r="L93" i="1"/>
  <c r="L85" i="1"/>
  <c r="N85" i="1" s="1"/>
  <c r="L89" i="1"/>
  <c r="N89" i="1" s="1"/>
  <c r="L81" i="1"/>
  <c r="N81" i="1" s="1"/>
  <c r="L86" i="1"/>
  <c r="L82" i="1"/>
  <c r="N82" i="1" s="1"/>
  <c r="L90" i="1"/>
  <c r="N90" i="1" s="1"/>
  <c r="L88" i="1"/>
  <c r="L83" i="1"/>
  <c r="L87" i="1"/>
  <c r="N87" i="1" s="1"/>
  <c r="L91" i="1"/>
  <c r="N91" i="1" s="1"/>
  <c r="L84" i="1"/>
  <c r="L92" i="1"/>
  <c r="P74" i="1"/>
  <c r="Q74" i="1" s="1"/>
  <c r="P75" i="1"/>
  <c r="Q75" i="1" s="1"/>
  <c r="P76" i="1"/>
  <c r="Q76" i="1" s="1"/>
  <c r="P73" i="1"/>
  <c r="Q73" i="1" s="1"/>
  <c r="O27" i="1"/>
  <c r="AH27" i="1" s="1"/>
  <c r="P27" i="1"/>
  <c r="Q27" i="1" s="1"/>
  <c r="M33" i="1"/>
  <c r="M27" i="1"/>
  <c r="U22" i="1"/>
  <c r="U24" i="1"/>
  <c r="U25" i="1"/>
  <c r="U26" i="1"/>
  <c r="U21" i="1"/>
  <c r="U20" i="1"/>
  <c r="U19" i="1"/>
  <c r="U18" i="1"/>
  <c r="U17" i="1"/>
  <c r="P5" i="1"/>
  <c r="Q5" i="1" s="1"/>
  <c r="Y17" i="1"/>
  <c r="Y18" i="1"/>
  <c r="M18" i="1"/>
  <c r="M17" i="1"/>
  <c r="U16" i="1"/>
  <c r="U15" i="1"/>
  <c r="U13" i="1"/>
  <c r="U14" i="1"/>
  <c r="U12" i="1"/>
  <c r="U11" i="1"/>
  <c r="U8" i="1"/>
  <c r="U9" i="1"/>
  <c r="U10" i="1"/>
  <c r="Y8" i="1"/>
  <c r="M8" i="1"/>
  <c r="U6" i="1"/>
  <c r="U7" i="1"/>
  <c r="U5" i="1"/>
  <c r="Y6" i="1"/>
  <c r="Y7" i="1"/>
  <c r="Y9" i="1"/>
  <c r="Y10" i="1"/>
  <c r="Y11" i="1"/>
  <c r="Y12" i="1"/>
  <c r="M7" i="1"/>
  <c r="M6" i="1"/>
  <c r="Y5" i="1"/>
  <c r="AD25" i="17" l="1"/>
  <c r="AB26" i="17"/>
  <c r="AC25" i="17"/>
  <c r="AG25" i="17"/>
  <c r="AE26" i="17"/>
  <c r="AF25" i="17"/>
  <c r="G25" i="17" s="1"/>
  <c r="AD25" i="16"/>
  <c r="AB26" i="16"/>
  <c r="AC25" i="16"/>
  <c r="AG25" i="16"/>
  <c r="AF25" i="16"/>
  <c r="G25" i="16" s="1"/>
  <c r="AE26" i="16"/>
  <c r="AI75" i="1"/>
  <c r="AJ75" i="1" s="1"/>
  <c r="AI73" i="1"/>
  <c r="AJ73" i="1" s="1"/>
  <c r="N92" i="1"/>
  <c r="N83" i="1"/>
  <c r="N86" i="1"/>
  <c r="N93" i="1"/>
  <c r="AI36" i="1"/>
  <c r="AJ36" i="1"/>
  <c r="AI79" i="1"/>
  <c r="AJ79" i="1" s="1"/>
  <c r="AI76" i="1"/>
  <c r="AJ76" i="1"/>
  <c r="N84" i="1"/>
  <c r="N88" i="1"/>
  <c r="AI77" i="1"/>
  <c r="AJ77" i="1"/>
  <c r="AJ35" i="1"/>
  <c r="AI35" i="1"/>
  <c r="AI80" i="1"/>
  <c r="AJ80" i="1" s="1"/>
  <c r="AG23" i="12"/>
  <c r="AF23" i="12"/>
  <c r="G23" i="12" s="1"/>
  <c r="AE24" i="12"/>
  <c r="AD22" i="12"/>
  <c r="AB23" i="12"/>
  <c r="AC22" i="12"/>
  <c r="AD24" i="11"/>
  <c r="AC24" i="11"/>
  <c r="AB25" i="11"/>
  <c r="AG25" i="11"/>
  <c r="AF25" i="11"/>
  <c r="G25" i="11" s="1"/>
  <c r="AE26" i="11"/>
  <c r="AC20" i="10"/>
  <c r="AB20" i="10"/>
  <c r="G20" i="10" s="1"/>
  <c r="AA21" i="10"/>
  <c r="AC20" i="9"/>
  <c r="AB20" i="9"/>
  <c r="G20" i="9" s="1"/>
  <c r="AA21" i="9"/>
  <c r="D71" i="1"/>
  <c r="D42" i="1"/>
  <c r="AI27" i="1"/>
  <c r="AJ27" i="1" s="1"/>
  <c r="AI29" i="1"/>
  <c r="AJ29" i="1" s="1"/>
  <c r="AI31" i="1"/>
  <c r="AJ31" i="1" s="1"/>
  <c r="O87" i="1"/>
  <c r="AH87" i="1" s="1"/>
  <c r="AI87" i="1" s="1"/>
  <c r="AJ87" i="1" s="1"/>
  <c r="O82" i="1"/>
  <c r="AH82" i="1" s="1"/>
  <c r="AI82" i="1" s="1"/>
  <c r="AJ82" i="1" s="1"/>
  <c r="O85" i="1"/>
  <c r="AH85" i="1" s="1"/>
  <c r="AI85" i="1" s="1"/>
  <c r="AJ85" i="1" s="1"/>
  <c r="O86" i="1"/>
  <c r="AH86" i="1" s="1"/>
  <c r="AI86" i="1" s="1"/>
  <c r="AJ86" i="1" s="1"/>
  <c r="O93" i="1"/>
  <c r="AH93" i="1" s="1"/>
  <c r="AI93" i="1" s="1"/>
  <c r="AJ93" i="1" s="1"/>
  <c r="O84" i="1"/>
  <c r="AH84" i="1" s="1"/>
  <c r="AI84" i="1" s="1"/>
  <c r="AJ84" i="1" s="1"/>
  <c r="O88" i="1"/>
  <c r="AH88" i="1" s="1"/>
  <c r="O83" i="1"/>
  <c r="AH83" i="1" s="1"/>
  <c r="AI83" i="1" s="1"/>
  <c r="AJ83" i="1" s="1"/>
  <c r="O89" i="1"/>
  <c r="AH89" i="1" s="1"/>
  <c r="P87" i="1"/>
  <c r="Q87" i="1" s="1"/>
  <c r="M87" i="1"/>
  <c r="P82" i="1"/>
  <c r="Q82" i="1" s="1"/>
  <c r="M82" i="1"/>
  <c r="P85" i="1"/>
  <c r="Q85" i="1" s="1"/>
  <c r="M85" i="1"/>
  <c r="P92" i="1"/>
  <c r="Q92" i="1" s="1"/>
  <c r="O92" i="1"/>
  <c r="AH92" i="1" s="1"/>
  <c r="AI92" i="1" s="1"/>
  <c r="AJ92" i="1" s="1"/>
  <c r="M92" i="1"/>
  <c r="P83" i="1"/>
  <c r="Q83" i="1" s="1"/>
  <c r="M83" i="1"/>
  <c r="P86" i="1"/>
  <c r="Q86" i="1" s="1"/>
  <c r="M86" i="1"/>
  <c r="L100" i="1"/>
  <c r="L98" i="1"/>
  <c r="N98" i="1" s="1"/>
  <c r="L99" i="1"/>
  <c r="N99" i="1" s="1"/>
  <c r="L96" i="1"/>
  <c r="L94" i="1"/>
  <c r="N94" i="1" s="1"/>
  <c r="L95" i="1"/>
  <c r="N95" i="1" s="1"/>
  <c r="P93" i="1"/>
  <c r="Q93" i="1" s="1"/>
  <c r="L97" i="1"/>
  <c r="N97" i="1" s="1"/>
  <c r="P84" i="1"/>
  <c r="Q84" i="1" s="1"/>
  <c r="M84" i="1"/>
  <c r="P88" i="1"/>
  <c r="Q88" i="1" s="1"/>
  <c r="M88" i="1"/>
  <c r="P81" i="1"/>
  <c r="Q81" i="1" s="1"/>
  <c r="O81" i="1"/>
  <c r="AH81" i="1" s="1"/>
  <c r="M81" i="1"/>
  <c r="P91" i="1"/>
  <c r="Q91" i="1" s="1"/>
  <c r="M91" i="1"/>
  <c r="O91" i="1"/>
  <c r="AH91" i="1" s="1"/>
  <c r="AI91" i="1" s="1"/>
  <c r="AJ91" i="1" s="1"/>
  <c r="P90" i="1"/>
  <c r="Q90" i="1" s="1"/>
  <c r="O90" i="1"/>
  <c r="AH90" i="1" s="1"/>
  <c r="AI90" i="1" s="1"/>
  <c r="AJ90" i="1" s="1"/>
  <c r="M90" i="1"/>
  <c r="P89" i="1"/>
  <c r="Q89" i="1" s="1"/>
  <c r="M89" i="1"/>
  <c r="M28" i="1"/>
  <c r="Y25" i="1"/>
  <c r="P25" i="1"/>
  <c r="Q25" i="1" s="1"/>
  <c r="Y22" i="1"/>
  <c r="Y24" i="1"/>
  <c r="P24" i="1"/>
  <c r="Q24" i="1" s="1"/>
  <c r="AD26" i="17" l="1"/>
  <c r="AC26" i="17"/>
  <c r="AB27" i="17"/>
  <c r="AG26" i="17"/>
  <c r="AF26" i="17"/>
  <c r="G26" i="17" s="1"/>
  <c r="AE27" i="17"/>
  <c r="AG26" i="16"/>
  <c r="AF26" i="16"/>
  <c r="G26" i="16" s="1"/>
  <c r="AE27" i="16"/>
  <c r="AD26" i="16"/>
  <c r="AC26" i="16"/>
  <c r="AB27" i="16"/>
  <c r="AI81" i="1"/>
  <c r="AJ81" i="1" s="1"/>
  <c r="N100" i="1"/>
  <c r="AI88" i="1"/>
  <c r="AJ88" i="1" s="1"/>
  <c r="N96" i="1"/>
  <c r="AI89" i="1"/>
  <c r="AJ89" i="1" s="1"/>
  <c r="AE25" i="12"/>
  <c r="AG24" i="12"/>
  <c r="AF24" i="12"/>
  <c r="G24" i="12" s="1"/>
  <c r="AB24" i="12"/>
  <c r="AD23" i="12"/>
  <c r="AC23" i="12"/>
  <c r="AD25" i="11"/>
  <c r="AB26" i="11"/>
  <c r="AC25" i="11"/>
  <c r="AG26" i="11"/>
  <c r="AF26" i="11"/>
  <c r="G26" i="11" s="1"/>
  <c r="AE27" i="11"/>
  <c r="AC21" i="10"/>
  <c r="AB21" i="10"/>
  <c r="G21" i="10" s="1"/>
  <c r="AA22" i="10"/>
  <c r="AB21" i="9"/>
  <c r="G21" i="9" s="1"/>
  <c r="AC21" i="9"/>
  <c r="AA22" i="9"/>
  <c r="D93" i="1"/>
  <c r="D80" i="1"/>
  <c r="D36" i="1"/>
  <c r="O95" i="1"/>
  <c r="AH95" i="1" s="1"/>
  <c r="AI95" i="1" s="1"/>
  <c r="AJ95" i="1" s="1"/>
  <c r="O99" i="1"/>
  <c r="AH99" i="1" s="1"/>
  <c r="AI99" i="1" s="1"/>
  <c r="AJ99" i="1" s="1"/>
  <c r="O98" i="1"/>
  <c r="AH98" i="1" s="1"/>
  <c r="AI98" i="1" s="1"/>
  <c r="AJ98" i="1" s="1"/>
  <c r="O96" i="1"/>
  <c r="AH96" i="1" s="1"/>
  <c r="O100" i="1"/>
  <c r="AH100" i="1" s="1"/>
  <c r="AI100" i="1" s="1"/>
  <c r="AJ100" i="1" s="1"/>
  <c r="P95" i="1"/>
  <c r="Q95" i="1" s="1"/>
  <c r="M95" i="1"/>
  <c r="P99" i="1"/>
  <c r="Q99" i="1" s="1"/>
  <c r="M99" i="1"/>
  <c r="P94" i="1"/>
  <c r="Q94" i="1" s="1"/>
  <c r="O94" i="1"/>
  <c r="AH94" i="1" s="1"/>
  <c r="AI94" i="1" s="1"/>
  <c r="AJ94" i="1" s="1"/>
  <c r="M94" i="1"/>
  <c r="P98" i="1"/>
  <c r="Q98" i="1" s="1"/>
  <c r="M98" i="1"/>
  <c r="P97" i="1"/>
  <c r="Q97" i="1" s="1"/>
  <c r="O97" i="1"/>
  <c r="AH97" i="1" s="1"/>
  <c r="M97" i="1"/>
  <c r="P96" i="1"/>
  <c r="Q96" i="1" s="1"/>
  <c r="M96" i="1"/>
  <c r="L112" i="1"/>
  <c r="L102" i="1"/>
  <c r="L107" i="1"/>
  <c r="N107" i="1" s="1"/>
  <c r="L108" i="1"/>
  <c r="N108" i="1" s="1"/>
  <c r="L105" i="1"/>
  <c r="L106" i="1"/>
  <c r="N106" i="1" s="1"/>
  <c r="L111" i="1"/>
  <c r="L101" i="1"/>
  <c r="N101" i="1" s="1"/>
  <c r="L104" i="1"/>
  <c r="L109" i="1"/>
  <c r="N109" i="1" s="1"/>
  <c r="L110" i="1"/>
  <c r="N110" i="1" s="1"/>
  <c r="P100" i="1"/>
  <c r="Q100" i="1" s="1"/>
  <c r="L103" i="1"/>
  <c r="N103" i="1" s="1"/>
  <c r="O26" i="1"/>
  <c r="AH26" i="1" s="1"/>
  <c r="AI26" i="1" s="1"/>
  <c r="AJ26" i="1" s="1"/>
  <c r="O25" i="1"/>
  <c r="AH25" i="1" s="1"/>
  <c r="M29" i="1"/>
  <c r="M25" i="1"/>
  <c r="M24" i="1"/>
  <c r="AD27" i="17" l="1"/>
  <c r="AC27" i="17"/>
  <c r="AB28" i="17"/>
  <c r="AG27" i="17"/>
  <c r="AF27" i="17"/>
  <c r="G27" i="17" s="1"/>
  <c r="AE28" i="17"/>
  <c r="AG27" i="16"/>
  <c r="AF27" i="16"/>
  <c r="G27" i="16" s="1"/>
  <c r="AE28" i="16"/>
  <c r="AD27" i="16"/>
  <c r="AC27" i="16"/>
  <c r="AB28" i="16"/>
  <c r="N104" i="1"/>
  <c r="N105" i="1"/>
  <c r="N112" i="1"/>
  <c r="AI97" i="1"/>
  <c r="AJ97" i="1" s="1"/>
  <c r="AI96" i="1"/>
  <c r="AJ96" i="1" s="1"/>
  <c r="N111" i="1"/>
  <c r="N102" i="1"/>
  <c r="AG25" i="12"/>
  <c r="AE26" i="12"/>
  <c r="AF25" i="12"/>
  <c r="G25" i="12" s="1"/>
  <c r="AB25" i="12"/>
  <c r="AC24" i="12"/>
  <c r="AD24" i="12"/>
  <c r="AG27" i="11"/>
  <c r="AF27" i="11"/>
  <c r="G27" i="11" s="1"/>
  <c r="AE28" i="11"/>
  <c r="AC26" i="11"/>
  <c r="AB27" i="11"/>
  <c r="AD26" i="11"/>
  <c r="AC22" i="10"/>
  <c r="AB22" i="10"/>
  <c r="G22" i="10" s="1"/>
  <c r="AA23" i="10"/>
  <c r="AC22" i="9"/>
  <c r="AB22" i="9"/>
  <c r="G22" i="9" s="1"/>
  <c r="AA23" i="9"/>
  <c r="L117" i="1"/>
  <c r="L116" i="1"/>
  <c r="L114" i="1"/>
  <c r="L119" i="1"/>
  <c r="L115" i="1"/>
  <c r="N115" i="1" s="1"/>
  <c r="L113" i="1"/>
  <c r="N113" i="1" s="1"/>
  <c r="L118" i="1"/>
  <c r="O110" i="1"/>
  <c r="AH110" i="1" s="1"/>
  <c r="O106" i="1"/>
  <c r="AH106" i="1" s="1"/>
  <c r="O108" i="1"/>
  <c r="AH108" i="1" s="1"/>
  <c r="O107" i="1"/>
  <c r="AH107" i="1" s="1"/>
  <c r="AI25" i="1"/>
  <c r="AJ25" i="1" s="1"/>
  <c r="O111" i="1"/>
  <c r="AH111" i="1" s="1"/>
  <c r="O109" i="1"/>
  <c r="AH109" i="1" s="1"/>
  <c r="AI109" i="1" s="1"/>
  <c r="AJ109" i="1" s="1"/>
  <c r="O102" i="1"/>
  <c r="AH102" i="1" s="1"/>
  <c r="AI102" i="1" s="1"/>
  <c r="AJ102" i="1" s="1"/>
  <c r="O103" i="1"/>
  <c r="AH103" i="1" s="1"/>
  <c r="AI103" i="1" s="1"/>
  <c r="AJ103" i="1" s="1"/>
  <c r="O104" i="1"/>
  <c r="AH104" i="1" s="1"/>
  <c r="O105" i="1"/>
  <c r="AH105" i="1" s="1"/>
  <c r="O112" i="1"/>
  <c r="AH112" i="1" s="1"/>
  <c r="AI112" i="1" s="1"/>
  <c r="AJ112" i="1" s="1"/>
  <c r="P109" i="1"/>
  <c r="Q109" i="1" s="1"/>
  <c r="M109" i="1"/>
  <c r="M106" i="1"/>
  <c r="P106" i="1"/>
  <c r="Q106" i="1" s="1"/>
  <c r="P102" i="1"/>
  <c r="Q102" i="1" s="1"/>
  <c r="M102" i="1"/>
  <c r="M103" i="1"/>
  <c r="P103" i="1"/>
  <c r="Q103" i="1" s="1"/>
  <c r="P104" i="1"/>
  <c r="Q104" i="1" s="1"/>
  <c r="M104" i="1"/>
  <c r="P105" i="1"/>
  <c r="Q105" i="1" s="1"/>
  <c r="M105" i="1"/>
  <c r="M112" i="1"/>
  <c r="P112" i="1"/>
  <c r="Q112" i="1" s="1"/>
  <c r="M101" i="1"/>
  <c r="O101" i="1"/>
  <c r="AH101" i="1" s="1"/>
  <c r="AI101" i="1" s="1"/>
  <c r="AJ101" i="1" s="1"/>
  <c r="P101" i="1"/>
  <c r="Q101" i="1" s="1"/>
  <c r="M108" i="1"/>
  <c r="P108" i="1"/>
  <c r="Q108" i="1" s="1"/>
  <c r="M110" i="1"/>
  <c r="P110" i="1"/>
  <c r="Q110" i="1" s="1"/>
  <c r="M111" i="1"/>
  <c r="P111" i="1"/>
  <c r="Q111" i="1" s="1"/>
  <c r="M107" i="1"/>
  <c r="P107" i="1"/>
  <c r="Q107" i="1" s="1"/>
  <c r="O22" i="1"/>
  <c r="AH22" i="1" s="1"/>
  <c r="AI22" i="1" s="1"/>
  <c r="AJ22" i="1" s="1"/>
  <c r="P22" i="1"/>
  <c r="Q22" i="1" s="1"/>
  <c r="O24" i="1"/>
  <c r="AH24" i="1" s="1"/>
  <c r="AI24" i="1" s="1"/>
  <c r="AJ24" i="1" s="1"/>
  <c r="M30" i="1"/>
  <c r="M22" i="1"/>
  <c r="AD28" i="17" l="1"/>
  <c r="AC28" i="17"/>
  <c r="AB29" i="17"/>
  <c r="AG28" i="17"/>
  <c r="AF28" i="17"/>
  <c r="G28" i="17" s="1"/>
  <c r="AE29" i="17"/>
  <c r="AG28" i="16"/>
  <c r="AF28" i="16"/>
  <c r="G28" i="16" s="1"/>
  <c r="AE29" i="16"/>
  <c r="AD28" i="16"/>
  <c r="AC28" i="16"/>
  <c r="AB29" i="16"/>
  <c r="AI105" i="1"/>
  <c r="AJ105" i="1" s="1"/>
  <c r="AI108" i="1"/>
  <c r="AJ108" i="1" s="1"/>
  <c r="M116" i="1"/>
  <c r="N116" i="1"/>
  <c r="AI104" i="1"/>
  <c r="AJ104" i="1" s="1"/>
  <c r="AI111" i="1"/>
  <c r="AJ111" i="1" s="1"/>
  <c r="AI106" i="1"/>
  <c r="AJ106" i="1" s="1"/>
  <c r="N117" i="1"/>
  <c r="AI110" i="1"/>
  <c r="AJ110" i="1"/>
  <c r="N120" i="1"/>
  <c r="N119" i="1"/>
  <c r="AI107" i="1"/>
  <c r="AJ107" i="1"/>
  <c r="N118" i="1"/>
  <c r="M114" i="1"/>
  <c r="N114" i="1"/>
  <c r="AG26" i="12"/>
  <c r="AF26" i="12"/>
  <c r="G26" i="12" s="1"/>
  <c r="AE27" i="12"/>
  <c r="AB26" i="12"/>
  <c r="AC25" i="12"/>
  <c r="AD25" i="12"/>
  <c r="AC27" i="11"/>
  <c r="AB28" i="11"/>
  <c r="AD27" i="11"/>
  <c r="AG28" i="11"/>
  <c r="AF28" i="11"/>
  <c r="G28" i="11" s="1"/>
  <c r="AE29" i="11"/>
  <c r="AC23" i="10"/>
  <c r="AB23" i="10"/>
  <c r="G23" i="10" s="1"/>
  <c r="AA24" i="10"/>
  <c r="AC23" i="9"/>
  <c r="AB23" i="9"/>
  <c r="G23" i="9" s="1"/>
  <c r="AA24" i="9"/>
  <c r="O118" i="1"/>
  <c r="AH118" i="1" s="1"/>
  <c r="O120" i="1"/>
  <c r="AH120" i="1" s="1"/>
  <c r="AI120" i="1" s="1"/>
  <c r="AJ120" i="1" s="1"/>
  <c r="P119" i="1"/>
  <c r="Q119" i="1" s="1"/>
  <c r="O119" i="1"/>
  <c r="AH119" i="1" s="1"/>
  <c r="M117" i="1"/>
  <c r="O117" i="1"/>
  <c r="AH117" i="1" s="1"/>
  <c r="P117" i="1"/>
  <c r="Q117" i="1" s="1"/>
  <c r="M113" i="1"/>
  <c r="P113" i="1"/>
  <c r="Q113" i="1" s="1"/>
  <c r="O113" i="1"/>
  <c r="AH113" i="1" s="1"/>
  <c r="AI113" i="1" s="1"/>
  <c r="AJ113" i="1" s="1"/>
  <c r="M115" i="1"/>
  <c r="O115" i="1"/>
  <c r="AH115" i="1" s="1"/>
  <c r="P115" i="1"/>
  <c r="Q115" i="1" s="1"/>
  <c r="P118" i="1"/>
  <c r="Q118" i="1" s="1"/>
  <c r="M118" i="1"/>
  <c r="P116" i="1"/>
  <c r="Q116" i="1" s="1"/>
  <c r="O116" i="1"/>
  <c r="AH116" i="1" s="1"/>
  <c r="AI116" i="1" s="1"/>
  <c r="AJ116" i="1" s="1"/>
  <c r="P114" i="1"/>
  <c r="Q114" i="1" s="1"/>
  <c r="O114" i="1"/>
  <c r="AH114" i="1" s="1"/>
  <c r="M119" i="1"/>
  <c r="D26" i="1"/>
  <c r="D100" i="1"/>
  <c r="M31" i="1"/>
  <c r="M9" i="1"/>
  <c r="M10" i="1"/>
  <c r="M11" i="1"/>
  <c r="M12" i="1"/>
  <c r="M13" i="1"/>
  <c r="M14" i="1"/>
  <c r="M15" i="1"/>
  <c r="M16" i="1"/>
  <c r="M19" i="1"/>
  <c r="M20" i="1"/>
  <c r="M21" i="1"/>
  <c r="M26" i="1"/>
  <c r="M36" i="1"/>
  <c r="M42" i="1"/>
  <c r="M50" i="1"/>
  <c r="M59" i="1"/>
  <c r="M60" i="1"/>
  <c r="M67" i="1"/>
  <c r="M68" i="1"/>
  <c r="M70" i="1"/>
  <c r="M71" i="1"/>
  <c r="M72" i="1"/>
  <c r="M73" i="1"/>
  <c r="M74" i="1"/>
  <c r="M75" i="1"/>
  <c r="M76" i="1"/>
  <c r="M80" i="1"/>
  <c r="M93" i="1"/>
  <c r="M100" i="1"/>
  <c r="M120" i="1"/>
  <c r="M136" i="1"/>
  <c r="N5" i="1"/>
  <c r="Y13" i="1"/>
  <c r="Y14" i="1"/>
  <c r="Y15" i="1"/>
  <c r="Y16" i="1"/>
  <c r="Y19" i="1"/>
  <c r="M5" i="1"/>
  <c r="AD29" i="17" l="1"/>
  <c r="AC29" i="17"/>
  <c r="AB30" i="17"/>
  <c r="AG29" i="17"/>
  <c r="AF29" i="17"/>
  <c r="G29" i="17" s="1"/>
  <c r="AE30" i="17"/>
  <c r="AG29" i="16"/>
  <c r="AF29" i="16"/>
  <c r="G29" i="16" s="1"/>
  <c r="AE30" i="16"/>
  <c r="AD29" i="16"/>
  <c r="AC29" i="16"/>
  <c r="AB30" i="16"/>
  <c r="AI118" i="1"/>
  <c r="AJ118" i="1" s="1"/>
  <c r="AI115" i="1"/>
  <c r="AJ115" i="1" s="1"/>
  <c r="AI119" i="1"/>
  <c r="AJ119" i="1" s="1"/>
  <c r="AI114" i="1"/>
  <c r="AJ114" i="1" s="1"/>
  <c r="AI117" i="1"/>
  <c r="AJ117" i="1" s="1"/>
  <c r="AF27" i="12"/>
  <c r="G27" i="12" s="1"/>
  <c r="AE28" i="12"/>
  <c r="AG27" i="12"/>
  <c r="AD26" i="12"/>
  <c r="AC26" i="12"/>
  <c r="AB27" i="12"/>
  <c r="AG29" i="11"/>
  <c r="AF29" i="11"/>
  <c r="G29" i="11" s="1"/>
  <c r="AE30" i="11"/>
  <c r="AC28" i="11"/>
  <c r="AB29" i="11"/>
  <c r="AD28" i="11"/>
  <c r="AC24" i="10"/>
  <c r="AB24" i="10"/>
  <c r="G24" i="10" s="1"/>
  <c r="AA25" i="10"/>
  <c r="AB24" i="9"/>
  <c r="G24" i="9" s="1"/>
  <c r="AC24" i="9"/>
  <c r="AA25" i="9"/>
  <c r="D120" i="1"/>
  <c r="D112" i="1"/>
  <c r="M34" i="1"/>
  <c r="O5" i="1"/>
  <c r="AH5" i="1" s="1"/>
  <c r="AD30" i="17" l="1"/>
  <c r="AC30" i="17"/>
  <c r="AB31" i="17"/>
  <c r="AG30" i="17"/>
  <c r="AF30" i="17"/>
  <c r="G30" i="17" s="1"/>
  <c r="AE31" i="17"/>
  <c r="AG30" i="16"/>
  <c r="AF30" i="16"/>
  <c r="G30" i="16" s="1"/>
  <c r="AE31" i="16"/>
  <c r="AD30" i="16"/>
  <c r="AC30" i="16"/>
  <c r="AB31" i="16"/>
  <c r="AF28" i="12"/>
  <c r="G28" i="12" s="1"/>
  <c r="AG28" i="12"/>
  <c r="AE29" i="12"/>
  <c r="AD27" i="12"/>
  <c r="AB28" i="12"/>
  <c r="AC27" i="12"/>
  <c r="AC29" i="11"/>
  <c r="AB30" i="11"/>
  <c r="AD29" i="11"/>
  <c r="AG30" i="11"/>
  <c r="AF30" i="11"/>
  <c r="G30" i="11" s="1"/>
  <c r="AE31" i="11"/>
  <c r="AC25" i="10"/>
  <c r="AB25" i="10"/>
  <c r="G25" i="10" s="1"/>
  <c r="AA26" i="10"/>
  <c r="AC25" i="9"/>
  <c r="AB25" i="9"/>
  <c r="G25" i="9" s="1"/>
  <c r="AA26" i="9"/>
  <c r="AI5" i="1"/>
  <c r="M35" i="1"/>
  <c r="Y76" i="1"/>
  <c r="Y72" i="1"/>
  <c r="Y73" i="1"/>
  <c r="Y74" i="1"/>
  <c r="Y75" i="1"/>
  <c r="Y65" i="1"/>
  <c r="Y66" i="1"/>
  <c r="Y67" i="1"/>
  <c r="Y68" i="1"/>
  <c r="Y70" i="1"/>
  <c r="Y60" i="1"/>
  <c r="Y20" i="1"/>
  <c r="P4" i="1"/>
  <c r="Y36" i="1"/>
  <c r="Y42" i="1"/>
  <c r="Y50" i="1"/>
  <c r="Y59" i="1"/>
  <c r="Y71" i="1"/>
  <c r="Y80" i="1"/>
  <c r="Y120" i="1"/>
  <c r="Y127" i="1"/>
  <c r="Y136" i="1"/>
  <c r="Y100" i="1"/>
  <c r="Y112" i="1"/>
  <c r="Y93" i="1"/>
  <c r="Y21" i="1"/>
  <c r="Y26" i="1"/>
  <c r="Y4" i="1"/>
  <c r="AD31" i="17" l="1"/>
  <c r="AC31" i="17"/>
  <c r="AB32" i="17"/>
  <c r="AE32" i="17"/>
  <c r="AG31" i="17"/>
  <c r="AF31" i="17"/>
  <c r="G31" i="17" s="1"/>
  <c r="AE32" i="16"/>
  <c r="AG31" i="16"/>
  <c r="AF31" i="16"/>
  <c r="G31" i="16" s="1"/>
  <c r="AD31" i="16"/>
  <c r="AC31" i="16"/>
  <c r="AB32" i="16"/>
  <c r="AG29" i="12"/>
  <c r="AE30" i="12"/>
  <c r="AF29" i="12"/>
  <c r="G29" i="12" s="1"/>
  <c r="AD28" i="12"/>
  <c r="AB29" i="12"/>
  <c r="AC28" i="12"/>
  <c r="AG31" i="11"/>
  <c r="AF31" i="11"/>
  <c r="G31" i="11" s="1"/>
  <c r="AE32" i="11"/>
  <c r="AC30" i="11"/>
  <c r="AB31" i="11"/>
  <c r="AD30" i="11"/>
  <c r="AC4" i="1"/>
  <c r="AA4" i="1"/>
  <c r="AC26" i="10"/>
  <c r="AB26" i="10"/>
  <c r="G26" i="10" s="1"/>
  <c r="AA27" i="10"/>
  <c r="AC26" i="9"/>
  <c r="AB26" i="9"/>
  <c r="G26" i="9" s="1"/>
  <c r="AA27" i="9"/>
  <c r="AJ5" i="1"/>
  <c r="Q4" i="1"/>
  <c r="AF4" i="1"/>
  <c r="G4" i="1" s="1"/>
  <c r="AE33" i="17" l="1"/>
  <c r="AG32" i="17"/>
  <c r="AF32" i="17"/>
  <c r="G32" i="17" s="1"/>
  <c r="AD32" i="17"/>
  <c r="AC32" i="17"/>
  <c r="AB33" i="17"/>
  <c r="AD32" i="16"/>
  <c r="AC32" i="16"/>
  <c r="AB33" i="16"/>
  <c r="AE33" i="16"/>
  <c r="AG32" i="16"/>
  <c r="AF32" i="16"/>
  <c r="G32" i="16" s="1"/>
  <c r="AG30" i="12"/>
  <c r="AF30" i="12"/>
  <c r="G30" i="12" s="1"/>
  <c r="AE31" i="12"/>
  <c r="AB5" i="1"/>
  <c r="AC5" i="1" s="1"/>
  <c r="AE5" i="1"/>
  <c r="AD29" i="12"/>
  <c r="AB30" i="12"/>
  <c r="AC29" i="12"/>
  <c r="AC31" i="11"/>
  <c r="AB32" i="11"/>
  <c r="AD31" i="11"/>
  <c r="AG32" i="11"/>
  <c r="AF32" i="11"/>
  <c r="G32" i="11" s="1"/>
  <c r="AE33" i="11"/>
  <c r="AB27" i="10"/>
  <c r="G27" i="10" s="1"/>
  <c r="AC27" i="10"/>
  <c r="AA28" i="10"/>
  <c r="AB27" i="9"/>
  <c r="G27" i="9" s="1"/>
  <c r="AC27" i="9"/>
  <c r="AA28" i="9"/>
  <c r="D21" i="1"/>
  <c r="AD33" i="17" l="1"/>
  <c r="AC33" i="17"/>
  <c r="AB34" i="17"/>
  <c r="AE34" i="17"/>
  <c r="AG33" i="17"/>
  <c r="AF33" i="17"/>
  <c r="G33" i="17" s="1"/>
  <c r="AD33" i="16"/>
  <c r="AC33" i="16"/>
  <c r="AB34" i="16"/>
  <c r="AE34" i="16"/>
  <c r="AG33" i="16"/>
  <c r="AF33" i="16"/>
  <c r="G33" i="16" s="1"/>
  <c r="AB6" i="1"/>
  <c r="AD6" i="1" s="1"/>
  <c r="AD5" i="1"/>
  <c r="AF31" i="12"/>
  <c r="G31" i="12" s="1"/>
  <c r="AG31" i="12"/>
  <c r="AE33" i="12"/>
  <c r="AG5" i="1"/>
  <c r="AE6" i="1"/>
  <c r="AD30" i="12"/>
  <c r="AB31" i="12"/>
  <c r="AC30" i="12"/>
  <c r="AE34" i="11"/>
  <c r="AG33" i="11"/>
  <c r="AF33" i="11"/>
  <c r="G33" i="11" s="1"/>
  <c r="AC32" i="11"/>
  <c r="AB33" i="11"/>
  <c r="AD32" i="11"/>
  <c r="AC6" i="1"/>
  <c r="AC28" i="10"/>
  <c r="AB28" i="10"/>
  <c r="G28" i="10" s="1"/>
  <c r="AA29" i="10"/>
  <c r="AC28" i="9"/>
  <c r="AB28" i="9"/>
  <c r="G28" i="9" s="1"/>
  <c r="AA29" i="9"/>
  <c r="AE35" i="17" l="1"/>
  <c r="AG34" i="17"/>
  <c r="AF34" i="17"/>
  <c r="G34" i="17" s="1"/>
  <c r="AD34" i="17"/>
  <c r="AC34" i="17"/>
  <c r="AB35" i="17"/>
  <c r="AE35" i="16"/>
  <c r="AG34" i="16"/>
  <c r="AF34" i="16"/>
  <c r="G34" i="16" s="1"/>
  <c r="AD34" i="16"/>
  <c r="AC34" i="16"/>
  <c r="AB35" i="16"/>
  <c r="AB7" i="1"/>
  <c r="AE34" i="12"/>
  <c r="AF33" i="12"/>
  <c r="G33" i="12" s="1"/>
  <c r="AG33" i="12"/>
  <c r="AG6" i="1"/>
  <c r="AE7" i="1"/>
  <c r="AD31" i="12"/>
  <c r="AB33" i="12"/>
  <c r="AC31" i="12"/>
  <c r="AB34" i="11"/>
  <c r="AD33" i="11"/>
  <c r="AC33" i="11"/>
  <c r="AF34" i="11"/>
  <c r="G34" i="11" s="1"/>
  <c r="AE35" i="11"/>
  <c r="AG34" i="11"/>
  <c r="AB8" i="1"/>
  <c r="AC7" i="1"/>
  <c r="AD7" i="1"/>
  <c r="AB29" i="10"/>
  <c r="G29" i="10" s="1"/>
  <c r="AC29" i="10"/>
  <c r="AA30" i="10"/>
  <c r="AB29" i="9"/>
  <c r="G29" i="9" s="1"/>
  <c r="AC29" i="9"/>
  <c r="AA30" i="9"/>
  <c r="AF6" i="1"/>
  <c r="G6" i="1" s="1"/>
  <c r="AD35" i="17" l="1"/>
  <c r="AC35" i="17"/>
  <c r="AB36" i="17"/>
  <c r="AE36" i="17"/>
  <c r="AG35" i="17"/>
  <c r="AF35" i="17"/>
  <c r="G35" i="17" s="1"/>
  <c r="AD35" i="16"/>
  <c r="AC35" i="16"/>
  <c r="AB36" i="16"/>
  <c r="AE36" i="16"/>
  <c r="AG35" i="16"/>
  <c r="AF35" i="16"/>
  <c r="G35" i="16" s="1"/>
  <c r="AE35" i="12"/>
  <c r="AG34" i="12"/>
  <c r="AF34" i="12"/>
  <c r="G34" i="12" s="1"/>
  <c r="AE8" i="1"/>
  <c r="AG7" i="1"/>
  <c r="AD33" i="12"/>
  <c r="AB34" i="12"/>
  <c r="AC33" i="12"/>
  <c r="AB35" i="11"/>
  <c r="AD34" i="11"/>
  <c r="AC34" i="11"/>
  <c r="AF35" i="11"/>
  <c r="G35" i="11" s="1"/>
  <c r="AE36" i="11"/>
  <c r="AG35" i="11"/>
  <c r="AB9" i="1"/>
  <c r="AC8" i="1"/>
  <c r="AD8" i="1"/>
  <c r="AB30" i="10"/>
  <c r="G30" i="10" s="1"/>
  <c r="AC30" i="10"/>
  <c r="AA31" i="10"/>
  <c r="AC30" i="9"/>
  <c r="AB30" i="9"/>
  <c r="G30" i="9" s="1"/>
  <c r="AA31" i="9"/>
  <c r="AF7" i="1"/>
  <c r="G7" i="1" s="1"/>
  <c r="AF5" i="1"/>
  <c r="G5" i="1" s="1"/>
  <c r="AE37" i="17" l="1"/>
  <c r="AG36" i="17"/>
  <c r="AF36" i="17"/>
  <c r="G36" i="17" s="1"/>
  <c r="AD36" i="17"/>
  <c r="AC36" i="17"/>
  <c r="AB37" i="17"/>
  <c r="AE37" i="16"/>
  <c r="AG36" i="16"/>
  <c r="AF36" i="16"/>
  <c r="G36" i="16" s="1"/>
  <c r="AD36" i="16"/>
  <c r="AC36" i="16"/>
  <c r="AB37" i="16"/>
  <c r="AE36" i="12"/>
  <c r="AG35" i="12"/>
  <c r="AF35" i="12"/>
  <c r="G35" i="12" s="1"/>
  <c r="AE9" i="1"/>
  <c r="AG8" i="1"/>
  <c r="AD34" i="12"/>
  <c r="AB35" i="12"/>
  <c r="AC34" i="12"/>
  <c r="AF36" i="11"/>
  <c r="G36" i="11" s="1"/>
  <c r="AE37" i="11"/>
  <c r="AG36" i="11"/>
  <c r="AB36" i="11"/>
  <c r="AD35" i="11"/>
  <c r="AC35" i="11"/>
  <c r="AB10" i="1"/>
  <c r="AD9" i="1"/>
  <c r="AC9" i="1"/>
  <c r="AB31" i="10"/>
  <c r="G31" i="10" s="1"/>
  <c r="AC31" i="10"/>
  <c r="AA32" i="10"/>
  <c r="AB31" i="9"/>
  <c r="G31" i="9" s="1"/>
  <c r="AC31" i="9"/>
  <c r="AA32" i="9"/>
  <c r="AF8" i="1"/>
  <c r="G8" i="1" s="1"/>
  <c r="AD37" i="17" l="1"/>
  <c r="AC37" i="17"/>
  <c r="AB38" i="17"/>
  <c r="AE38" i="17"/>
  <c r="AG37" i="17"/>
  <c r="AF37" i="17"/>
  <c r="G37" i="17" s="1"/>
  <c r="AD37" i="16"/>
  <c r="AC37" i="16"/>
  <c r="AB38" i="16"/>
  <c r="AE38" i="16"/>
  <c r="AG37" i="16"/>
  <c r="AF37" i="16"/>
  <c r="G37" i="16" s="1"/>
  <c r="AE37" i="12"/>
  <c r="AG36" i="12"/>
  <c r="AF36" i="12"/>
  <c r="G36" i="12" s="1"/>
  <c r="AE10" i="1"/>
  <c r="AG9" i="1"/>
  <c r="AD35" i="12"/>
  <c r="AB36" i="12"/>
  <c r="AC35" i="12"/>
  <c r="AB37" i="11"/>
  <c r="AD36" i="11"/>
  <c r="AC36" i="11"/>
  <c r="AF37" i="11"/>
  <c r="G37" i="11" s="1"/>
  <c r="AE38" i="11"/>
  <c r="AG37" i="11"/>
  <c r="AB11" i="1"/>
  <c r="AC10" i="1"/>
  <c r="AD10" i="1"/>
  <c r="AB32" i="10"/>
  <c r="G32" i="10" s="1"/>
  <c r="AC32" i="10"/>
  <c r="AA33" i="10"/>
  <c r="AC32" i="9"/>
  <c r="AB32" i="9"/>
  <c r="G32" i="9" s="1"/>
  <c r="AA33" i="9"/>
  <c r="AF9" i="1"/>
  <c r="G9" i="1" s="1"/>
  <c r="AE39" i="17" l="1"/>
  <c r="AG38" i="17"/>
  <c r="AF38" i="17"/>
  <c r="G38" i="17" s="1"/>
  <c r="AD38" i="17"/>
  <c r="AC38" i="17"/>
  <c r="AB39" i="17"/>
  <c r="AD38" i="16"/>
  <c r="AC38" i="16"/>
  <c r="AB39" i="16"/>
  <c r="AE39" i="16"/>
  <c r="AG38" i="16"/>
  <c r="AF38" i="16"/>
  <c r="G38" i="16" s="1"/>
  <c r="AF37" i="12"/>
  <c r="G37" i="12" s="1"/>
  <c r="AE38" i="12"/>
  <c r="AG37" i="12"/>
  <c r="AE11" i="1"/>
  <c r="AG10" i="1"/>
  <c r="AD36" i="12"/>
  <c r="AB37" i="12"/>
  <c r="AC36" i="12"/>
  <c r="AB38" i="11"/>
  <c r="AD37" i="11"/>
  <c r="AC37" i="11"/>
  <c r="AF38" i="11"/>
  <c r="G38" i="11" s="1"/>
  <c r="AE39" i="11"/>
  <c r="AG38" i="11"/>
  <c r="AB12" i="1"/>
  <c r="AD11" i="1"/>
  <c r="AC11" i="1"/>
  <c r="AC33" i="10"/>
  <c r="AB33" i="10"/>
  <c r="G33" i="10" s="1"/>
  <c r="AA34" i="10"/>
  <c r="AB33" i="9"/>
  <c r="G33" i="9" s="1"/>
  <c r="AC33" i="9"/>
  <c r="AA34" i="9"/>
  <c r="AF10" i="1"/>
  <c r="G10" i="1" s="1"/>
  <c r="AD39" i="17" l="1"/>
  <c r="AC39" i="17"/>
  <c r="AB40" i="17"/>
  <c r="AE40" i="17"/>
  <c r="AG39" i="17"/>
  <c r="AF39" i="17"/>
  <c r="G39" i="17" s="1"/>
  <c r="AE40" i="16"/>
  <c r="AG39" i="16"/>
  <c r="AF39" i="16"/>
  <c r="G39" i="16" s="1"/>
  <c r="AD39" i="16"/>
  <c r="AC39" i="16"/>
  <c r="AB40" i="16"/>
  <c r="AE39" i="12"/>
  <c r="AF38" i="12"/>
  <c r="G38" i="12" s="1"/>
  <c r="AG38" i="12"/>
  <c r="AE12" i="1"/>
  <c r="AG11" i="1"/>
  <c r="AD37" i="12"/>
  <c r="AB38" i="12"/>
  <c r="AC37" i="12"/>
  <c r="AB39" i="11"/>
  <c r="AD38" i="11"/>
  <c r="AC38" i="11"/>
  <c r="AF39" i="11"/>
  <c r="G39" i="11" s="1"/>
  <c r="AE40" i="11"/>
  <c r="AG39" i="11"/>
  <c r="AB13" i="1"/>
  <c r="AC12" i="1"/>
  <c r="AD12" i="1"/>
  <c r="AB34" i="10"/>
  <c r="G34" i="10" s="1"/>
  <c r="AC34" i="10"/>
  <c r="AA35" i="10"/>
  <c r="AC34" i="9"/>
  <c r="AB34" i="9"/>
  <c r="G34" i="9" s="1"/>
  <c r="AA35" i="9"/>
  <c r="AF11" i="1"/>
  <c r="G11" i="1" s="1"/>
  <c r="AE41" i="17" l="1"/>
  <c r="AG40" i="17"/>
  <c r="AF40" i="17"/>
  <c r="G40" i="17" s="1"/>
  <c r="AD40" i="17"/>
  <c r="AC40" i="17"/>
  <c r="AB41" i="17"/>
  <c r="AD40" i="16"/>
  <c r="AC40" i="16"/>
  <c r="AB41" i="16"/>
  <c r="AE41" i="16"/>
  <c r="AG40" i="16"/>
  <c r="AF40" i="16"/>
  <c r="G40" i="16" s="1"/>
  <c r="AG39" i="12"/>
  <c r="AF39" i="12"/>
  <c r="G39" i="12" s="1"/>
  <c r="AE40" i="12"/>
  <c r="AE13" i="1"/>
  <c r="AG12" i="1"/>
  <c r="AD38" i="12"/>
  <c r="AB39" i="12"/>
  <c r="AC38" i="12"/>
  <c r="AF40" i="11"/>
  <c r="G40" i="11" s="1"/>
  <c r="AE41" i="11"/>
  <c r="AG40" i="11"/>
  <c r="AB40" i="11"/>
  <c r="AD39" i="11"/>
  <c r="AC39" i="11"/>
  <c r="AB14" i="1"/>
  <c r="AC13" i="1"/>
  <c r="AD13" i="1"/>
  <c r="AB35" i="10"/>
  <c r="G35" i="10" s="1"/>
  <c r="AC35" i="10"/>
  <c r="AA36" i="10"/>
  <c r="AB35" i="9"/>
  <c r="G35" i="9" s="1"/>
  <c r="AC35" i="9"/>
  <c r="AA36" i="9"/>
  <c r="AF12" i="1"/>
  <c r="G12" i="1" s="1"/>
  <c r="AD41" i="17" l="1"/>
  <c r="AC41" i="17"/>
  <c r="AB42" i="17"/>
  <c r="AE42" i="17"/>
  <c r="AG41" i="17"/>
  <c r="AF41" i="17"/>
  <c r="G41" i="17" s="1"/>
  <c r="AE42" i="16"/>
  <c r="AG41" i="16"/>
  <c r="AF41" i="16"/>
  <c r="G41" i="16" s="1"/>
  <c r="AD41" i="16"/>
  <c r="AC41" i="16"/>
  <c r="AB42" i="16"/>
  <c r="AE41" i="12"/>
  <c r="AF40" i="12"/>
  <c r="G40" i="12" s="1"/>
  <c r="AG40" i="12"/>
  <c r="AE14" i="1"/>
  <c r="AG13" i="1"/>
  <c r="AD39" i="12"/>
  <c r="AB40" i="12"/>
  <c r="AC39" i="12"/>
  <c r="AB41" i="11"/>
  <c r="AD40" i="11"/>
  <c r="AC40" i="11"/>
  <c r="AF41" i="11"/>
  <c r="G41" i="11" s="1"/>
  <c r="AE42" i="11"/>
  <c r="AG41" i="11"/>
  <c r="AB15" i="1"/>
  <c r="AC14" i="1"/>
  <c r="AD14" i="1"/>
  <c r="AC36" i="10"/>
  <c r="AB36" i="10"/>
  <c r="G36" i="10" s="1"/>
  <c r="AA37" i="10"/>
  <c r="AC36" i="9"/>
  <c r="AB36" i="9"/>
  <c r="G36" i="9" s="1"/>
  <c r="AA37" i="9"/>
  <c r="AF13" i="1"/>
  <c r="G13" i="1" s="1"/>
  <c r="AE43" i="17" l="1"/>
  <c r="AG42" i="17"/>
  <c r="AF42" i="17"/>
  <c r="G42" i="17" s="1"/>
  <c r="AD42" i="17"/>
  <c r="AC42" i="17"/>
  <c r="AB43" i="17"/>
  <c r="AD42" i="16"/>
  <c r="AC42" i="16"/>
  <c r="AB43" i="16"/>
  <c r="AE43" i="16"/>
  <c r="AG42" i="16"/>
  <c r="AF42" i="16"/>
  <c r="G42" i="16" s="1"/>
  <c r="AE42" i="12"/>
  <c r="AF41" i="12"/>
  <c r="G41" i="12" s="1"/>
  <c r="AG41" i="12"/>
  <c r="AE15" i="1"/>
  <c r="AG14" i="1"/>
  <c r="AD40" i="12"/>
  <c r="AB41" i="12"/>
  <c r="AC40" i="12"/>
  <c r="AB42" i="11"/>
  <c r="AD41" i="11"/>
  <c r="AC41" i="11"/>
  <c r="AF42" i="11"/>
  <c r="G42" i="11" s="1"/>
  <c r="AE43" i="11"/>
  <c r="AG42" i="11"/>
  <c r="AB16" i="1"/>
  <c r="AC15" i="1"/>
  <c r="AD15" i="1"/>
  <c r="AC37" i="10"/>
  <c r="AB37" i="10"/>
  <c r="G37" i="10" s="1"/>
  <c r="AA38" i="10"/>
  <c r="AB37" i="9"/>
  <c r="G37" i="9" s="1"/>
  <c r="AC37" i="9"/>
  <c r="AA38" i="9"/>
  <c r="AF14" i="1"/>
  <c r="G14" i="1" s="1"/>
  <c r="AD43" i="17" l="1"/>
  <c r="AC43" i="17"/>
  <c r="AB44" i="17"/>
  <c r="AE44" i="17"/>
  <c r="AG43" i="17"/>
  <c r="AF43" i="17"/>
  <c r="G43" i="17" s="1"/>
  <c r="AE44" i="16"/>
  <c r="AG43" i="16"/>
  <c r="AF43" i="16"/>
  <c r="G43" i="16" s="1"/>
  <c r="AD43" i="16"/>
  <c r="AC43" i="16"/>
  <c r="AB44" i="16"/>
  <c r="AF42" i="12"/>
  <c r="G42" i="12" s="1"/>
  <c r="AG42" i="12"/>
  <c r="AE43" i="12"/>
  <c r="AE16" i="1"/>
  <c r="AG15" i="1"/>
  <c r="AD41" i="12"/>
  <c r="AB42" i="12"/>
  <c r="AC41" i="12"/>
  <c r="AB43" i="11"/>
  <c r="AD42" i="11"/>
  <c r="AC42" i="11"/>
  <c r="AF43" i="11"/>
  <c r="G43" i="11" s="1"/>
  <c r="AE44" i="11"/>
  <c r="AG43" i="11"/>
  <c r="AB17" i="1"/>
  <c r="AC16" i="1"/>
  <c r="AD16" i="1"/>
  <c r="AB38" i="10"/>
  <c r="G38" i="10" s="1"/>
  <c r="AC38" i="10"/>
  <c r="AA39" i="10"/>
  <c r="AC38" i="9"/>
  <c r="AB38" i="9"/>
  <c r="G38" i="9" s="1"/>
  <c r="AA39" i="9"/>
  <c r="AF15" i="1"/>
  <c r="G15" i="1" s="1"/>
  <c r="AE45" i="17" l="1"/>
  <c r="AG44" i="17"/>
  <c r="AF44" i="17"/>
  <c r="G44" i="17" s="1"/>
  <c r="AD44" i="17"/>
  <c r="AC44" i="17"/>
  <c r="AB45" i="17"/>
  <c r="AD44" i="16"/>
  <c r="AC44" i="16"/>
  <c r="AB45" i="16"/>
  <c r="AE45" i="16"/>
  <c r="AG44" i="16"/>
  <c r="AF44" i="16"/>
  <c r="G44" i="16" s="1"/>
  <c r="AG43" i="12"/>
  <c r="AF43" i="12"/>
  <c r="G43" i="12" s="1"/>
  <c r="AE44" i="12"/>
  <c r="AE17" i="1"/>
  <c r="AG16" i="1"/>
  <c r="AD42" i="12"/>
  <c r="AB43" i="12"/>
  <c r="AC42" i="12"/>
  <c r="AB44" i="11"/>
  <c r="AD43" i="11"/>
  <c r="AC43" i="11"/>
  <c r="AF44" i="11"/>
  <c r="G44" i="11" s="1"/>
  <c r="AE45" i="11"/>
  <c r="AG44" i="11"/>
  <c r="AB18" i="1"/>
  <c r="AD17" i="1"/>
  <c r="AC17" i="1"/>
  <c r="AB39" i="10"/>
  <c r="G39" i="10" s="1"/>
  <c r="AC39" i="10"/>
  <c r="AA40" i="10"/>
  <c r="AB39" i="9"/>
  <c r="G39" i="9" s="1"/>
  <c r="AC39" i="9"/>
  <c r="AA40" i="9"/>
  <c r="AF16" i="1"/>
  <c r="G16" i="1" s="1"/>
  <c r="AD45" i="17" l="1"/>
  <c r="AC45" i="17"/>
  <c r="AB46" i="17"/>
  <c r="AE46" i="17"/>
  <c r="AG45" i="17"/>
  <c r="AF45" i="17"/>
  <c r="G45" i="17" s="1"/>
  <c r="AE46" i="16"/>
  <c r="AG45" i="16"/>
  <c r="AF45" i="16"/>
  <c r="G45" i="16" s="1"/>
  <c r="AD45" i="16"/>
  <c r="AC45" i="16"/>
  <c r="AB46" i="16"/>
  <c r="AE45" i="12"/>
  <c r="AG44" i="12"/>
  <c r="AF44" i="12"/>
  <c r="G44" i="12" s="1"/>
  <c r="AE18" i="1"/>
  <c r="AG17" i="1"/>
  <c r="AD43" i="12"/>
  <c r="AB44" i="12"/>
  <c r="AC43" i="12"/>
  <c r="AB45" i="11"/>
  <c r="AD44" i="11"/>
  <c r="AC44" i="11"/>
  <c r="AF45" i="11"/>
  <c r="G45" i="11" s="1"/>
  <c r="AE46" i="11"/>
  <c r="AG45" i="11"/>
  <c r="AB19" i="1"/>
  <c r="AC18" i="1"/>
  <c r="AD18" i="1"/>
  <c r="AC40" i="10"/>
  <c r="AB40" i="10"/>
  <c r="G40" i="10" s="1"/>
  <c r="AA41" i="10"/>
  <c r="AC40" i="9"/>
  <c r="AB40" i="9"/>
  <c r="G40" i="9" s="1"/>
  <c r="AA41" i="9"/>
  <c r="AF17" i="1"/>
  <c r="G17" i="1" s="1"/>
  <c r="AG46" i="17" l="1"/>
  <c r="AF46" i="17"/>
  <c r="G46" i="17" s="1"/>
  <c r="AE47" i="17"/>
  <c r="AB47" i="17"/>
  <c r="AD46" i="17"/>
  <c r="AC46" i="17"/>
  <c r="AD46" i="16"/>
  <c r="AC46" i="16"/>
  <c r="AB47" i="16"/>
  <c r="AE47" i="16"/>
  <c r="AG46" i="16"/>
  <c r="AF46" i="16"/>
  <c r="G46" i="16" s="1"/>
  <c r="AE46" i="12"/>
  <c r="AF45" i="12"/>
  <c r="G45" i="12" s="1"/>
  <c r="AG45" i="12"/>
  <c r="AE19" i="1"/>
  <c r="AG18" i="1"/>
  <c r="AD44" i="12"/>
  <c r="AB45" i="12"/>
  <c r="AC44" i="12"/>
  <c r="AB46" i="11"/>
  <c r="AD45" i="11"/>
  <c r="AC45" i="11"/>
  <c r="AF46" i="11"/>
  <c r="G46" i="11" s="1"/>
  <c r="AE47" i="11"/>
  <c r="AG46" i="11"/>
  <c r="AB20" i="1"/>
  <c r="AD19" i="1"/>
  <c r="AC19" i="1"/>
  <c r="AC41" i="10"/>
  <c r="AB41" i="10"/>
  <c r="G41" i="10" s="1"/>
  <c r="AA42" i="10"/>
  <c r="AB41" i="9"/>
  <c r="G41" i="9" s="1"/>
  <c r="AC41" i="9"/>
  <c r="AA42" i="9"/>
  <c r="AF18" i="1"/>
  <c r="G18" i="1" s="1"/>
  <c r="AD47" i="17" l="1"/>
  <c r="AC47" i="17"/>
  <c r="AB48" i="17"/>
  <c r="AG47" i="17"/>
  <c r="AE48" i="17"/>
  <c r="AF47" i="17"/>
  <c r="G47" i="17" s="1"/>
  <c r="AE48" i="16"/>
  <c r="AG47" i="16"/>
  <c r="AF47" i="16"/>
  <c r="G47" i="16" s="1"/>
  <c r="AD47" i="16"/>
  <c r="AC47" i="16"/>
  <c r="AB48" i="16"/>
  <c r="AE47" i="12"/>
  <c r="AF46" i="12"/>
  <c r="G46" i="12" s="1"/>
  <c r="AG46" i="12"/>
  <c r="AG19" i="1"/>
  <c r="AE20" i="1"/>
  <c r="AD45" i="12"/>
  <c r="AB46" i="12"/>
  <c r="AC45" i="12"/>
  <c r="AB47" i="11"/>
  <c r="AD46" i="11"/>
  <c r="AC46" i="11"/>
  <c r="AF47" i="11"/>
  <c r="G47" i="11" s="1"/>
  <c r="AE48" i="11"/>
  <c r="AG47" i="11"/>
  <c r="AB21" i="1"/>
  <c r="AC20" i="1"/>
  <c r="AD20" i="1"/>
  <c r="AB42" i="10"/>
  <c r="G42" i="10" s="1"/>
  <c r="AC42" i="10"/>
  <c r="AA43" i="10"/>
  <c r="AC42" i="9"/>
  <c r="AB42" i="9"/>
  <c r="G42" i="9" s="1"/>
  <c r="AA43" i="9"/>
  <c r="AF19" i="1"/>
  <c r="G19" i="1" s="1"/>
  <c r="AD48" i="17" l="1"/>
  <c r="AC48" i="17"/>
  <c r="AB49" i="17"/>
  <c r="AE49" i="17"/>
  <c r="AG48" i="17"/>
  <c r="AF48" i="17"/>
  <c r="G48" i="17" s="1"/>
  <c r="AD48" i="16"/>
  <c r="AC48" i="16"/>
  <c r="AB49" i="16"/>
  <c r="AE49" i="16"/>
  <c r="AG48" i="16"/>
  <c r="AF48" i="16"/>
  <c r="G48" i="16" s="1"/>
  <c r="AG47" i="12"/>
  <c r="AF47" i="12"/>
  <c r="G47" i="12" s="1"/>
  <c r="AE48" i="12"/>
  <c r="AG20" i="1"/>
  <c r="AE21" i="1"/>
  <c r="AD46" i="12"/>
  <c r="AB47" i="12"/>
  <c r="AC46" i="12"/>
  <c r="AB48" i="11"/>
  <c r="AD47" i="11"/>
  <c r="AC47" i="11"/>
  <c r="AF48" i="11"/>
  <c r="G48" i="11" s="1"/>
  <c r="AE49" i="11"/>
  <c r="AG48" i="11"/>
  <c r="AB22" i="1"/>
  <c r="AC21" i="1"/>
  <c r="AD21" i="1"/>
  <c r="AB43" i="10"/>
  <c r="G43" i="10" s="1"/>
  <c r="AC43" i="10"/>
  <c r="AA44" i="10"/>
  <c r="AB43" i="9"/>
  <c r="G43" i="9" s="1"/>
  <c r="AC43" i="9"/>
  <c r="AA44" i="9"/>
  <c r="AF20" i="1"/>
  <c r="G20" i="1" s="1"/>
  <c r="AE50" i="17" l="1"/>
  <c r="AG49" i="17"/>
  <c r="AF49" i="17"/>
  <c r="G49" i="17" s="1"/>
  <c r="AD49" i="17"/>
  <c r="AC49" i="17"/>
  <c r="AB50" i="17"/>
  <c r="AG49" i="16"/>
  <c r="AF49" i="16"/>
  <c r="G49" i="16" s="1"/>
  <c r="AE50" i="16"/>
  <c r="AD49" i="16"/>
  <c r="AB50" i="16"/>
  <c r="AC49" i="16"/>
  <c r="AE49" i="12"/>
  <c r="AG48" i="12"/>
  <c r="AF48" i="12"/>
  <c r="G48" i="12" s="1"/>
  <c r="AE22" i="1"/>
  <c r="AG21" i="1"/>
  <c r="AD47" i="12"/>
  <c r="AB48" i="12"/>
  <c r="AC47" i="12"/>
  <c r="AB49" i="11"/>
  <c r="AD48" i="11"/>
  <c r="AC48" i="11"/>
  <c r="AF49" i="11"/>
  <c r="G49" i="11" s="1"/>
  <c r="AE50" i="11"/>
  <c r="AG49" i="11"/>
  <c r="AB23" i="1"/>
  <c r="AC22" i="1"/>
  <c r="AD22" i="1"/>
  <c r="AC44" i="10"/>
  <c r="AB44" i="10"/>
  <c r="G44" i="10" s="1"/>
  <c r="AA45" i="10"/>
  <c r="AC44" i="9"/>
  <c r="AB44" i="9"/>
  <c r="G44" i="9" s="1"/>
  <c r="AA45" i="9"/>
  <c r="AF21" i="1"/>
  <c r="G21" i="1" s="1"/>
  <c r="AD50" i="17" l="1"/>
  <c r="AC50" i="17"/>
  <c r="AB51" i="17"/>
  <c r="AE51" i="17"/>
  <c r="AG50" i="17"/>
  <c r="AF50" i="17"/>
  <c r="G50" i="17" s="1"/>
  <c r="AG50" i="16"/>
  <c r="AE51" i="16"/>
  <c r="AF50" i="16"/>
  <c r="G50" i="16" s="1"/>
  <c r="AD50" i="16"/>
  <c r="AC50" i="16"/>
  <c r="AB51" i="16"/>
  <c r="AG49" i="12"/>
  <c r="AE50" i="12"/>
  <c r="AF49" i="12"/>
  <c r="G49" i="12" s="1"/>
  <c r="AE23" i="1"/>
  <c r="AG22" i="1"/>
  <c r="AD48" i="12"/>
  <c r="AB49" i="12"/>
  <c r="AC48" i="12"/>
  <c r="AB50" i="11"/>
  <c r="AD49" i="11"/>
  <c r="AC49" i="11"/>
  <c r="AF50" i="11"/>
  <c r="G50" i="11" s="1"/>
  <c r="AE51" i="11"/>
  <c r="AG50" i="11"/>
  <c r="AB24" i="1"/>
  <c r="AC23" i="1"/>
  <c r="AD23" i="1"/>
  <c r="AC45" i="10"/>
  <c r="AB45" i="10"/>
  <c r="G45" i="10" s="1"/>
  <c r="AA46" i="10"/>
  <c r="AB45" i="9"/>
  <c r="G45" i="9" s="1"/>
  <c r="AC45" i="9"/>
  <c r="AA46" i="9"/>
  <c r="AF22" i="1"/>
  <c r="G22" i="1" s="1"/>
  <c r="AE52" i="17" l="1"/>
  <c r="AG51" i="17"/>
  <c r="AF51" i="17"/>
  <c r="G51" i="17" s="1"/>
  <c r="AD51" i="17"/>
  <c r="AC51" i="17"/>
  <c r="AB52" i="17"/>
  <c r="AD51" i="16"/>
  <c r="AC51" i="16"/>
  <c r="AB52" i="16"/>
  <c r="AG51" i="16"/>
  <c r="AE52" i="16"/>
  <c r="AF51" i="16"/>
  <c r="G51" i="16" s="1"/>
  <c r="AF50" i="12"/>
  <c r="G50" i="12" s="1"/>
  <c r="AE51" i="12"/>
  <c r="AG50" i="12"/>
  <c r="AG23" i="1"/>
  <c r="AE24" i="1"/>
  <c r="AD49" i="12"/>
  <c r="AB50" i="12"/>
  <c r="AC49" i="12"/>
  <c r="AB51" i="11"/>
  <c r="AD50" i="11"/>
  <c r="AC50" i="11"/>
  <c r="AF51" i="11"/>
  <c r="G51" i="11" s="1"/>
  <c r="AE52" i="11"/>
  <c r="AG51" i="11"/>
  <c r="AB25" i="1"/>
  <c r="AC24" i="1"/>
  <c r="AD24" i="1"/>
  <c r="AB46" i="10"/>
  <c r="G46" i="10" s="1"/>
  <c r="AC46" i="10"/>
  <c r="AA47" i="10"/>
  <c r="AC46" i="9"/>
  <c r="AB46" i="9"/>
  <c r="G46" i="9" s="1"/>
  <c r="AA47" i="9"/>
  <c r="AF23" i="1"/>
  <c r="G23" i="1" s="1"/>
  <c r="AD52" i="17" l="1"/>
  <c r="AC52" i="17"/>
  <c r="AB53" i="17"/>
  <c r="AE53" i="17"/>
  <c r="AG52" i="17"/>
  <c r="AF52" i="17"/>
  <c r="G52" i="17" s="1"/>
  <c r="AD52" i="16"/>
  <c r="AC52" i="16"/>
  <c r="AB53" i="16"/>
  <c r="AG52" i="16"/>
  <c r="AE53" i="16"/>
  <c r="AF52" i="16"/>
  <c r="G52" i="16" s="1"/>
  <c r="AE52" i="12"/>
  <c r="AG51" i="12"/>
  <c r="AF51" i="12"/>
  <c r="G51" i="12" s="1"/>
  <c r="AE25" i="1"/>
  <c r="AG24" i="1"/>
  <c r="AD50" i="12"/>
  <c r="AB51" i="12"/>
  <c r="AC50" i="12"/>
  <c r="AB52" i="11"/>
  <c r="AD51" i="11"/>
  <c r="AC51" i="11"/>
  <c r="AF52" i="11"/>
  <c r="G52" i="11" s="1"/>
  <c r="AE53" i="11"/>
  <c r="AG52" i="11"/>
  <c r="AB26" i="1"/>
  <c r="AC25" i="1"/>
  <c r="AD25" i="1"/>
  <c r="AB47" i="10"/>
  <c r="G47" i="10" s="1"/>
  <c r="AC47" i="10"/>
  <c r="AA48" i="10"/>
  <c r="AC47" i="9"/>
  <c r="AB47" i="9"/>
  <c r="G47" i="9" s="1"/>
  <c r="AA48" i="9"/>
  <c r="AF24" i="1"/>
  <c r="G24" i="1" s="1"/>
  <c r="AE54" i="17" l="1"/>
  <c r="AG53" i="17"/>
  <c r="AF53" i="17"/>
  <c r="G53" i="17" s="1"/>
  <c r="AD53" i="17"/>
  <c r="AC53" i="17"/>
  <c r="AB54" i="17"/>
  <c r="AD53" i="16"/>
  <c r="AC53" i="16"/>
  <c r="AB54" i="16"/>
  <c r="AE54" i="16"/>
  <c r="AG53" i="16"/>
  <c r="AF53" i="16"/>
  <c r="G53" i="16" s="1"/>
  <c r="AE53" i="12"/>
  <c r="AG52" i="12"/>
  <c r="AF52" i="12"/>
  <c r="G52" i="12" s="1"/>
  <c r="AG25" i="1"/>
  <c r="AE26" i="1"/>
  <c r="AD51" i="12"/>
  <c r="AB52" i="12"/>
  <c r="AC51" i="12"/>
  <c r="AB53" i="11"/>
  <c r="AD52" i="11"/>
  <c r="AC52" i="11"/>
  <c r="AF53" i="11"/>
  <c r="G53" i="11" s="1"/>
  <c r="AE54" i="11"/>
  <c r="AG53" i="11"/>
  <c r="AB27" i="1"/>
  <c r="AC26" i="1"/>
  <c r="AD26" i="1"/>
  <c r="AC48" i="10"/>
  <c r="AB48" i="10"/>
  <c r="G48" i="10" s="1"/>
  <c r="AA49" i="10"/>
  <c r="AC48" i="9"/>
  <c r="AB48" i="9"/>
  <c r="G48" i="9" s="1"/>
  <c r="AA49" i="9"/>
  <c r="AF25" i="1"/>
  <c r="G25" i="1" s="1"/>
  <c r="AD54" i="17" l="1"/>
  <c r="AC54" i="17"/>
  <c r="AB55" i="17"/>
  <c r="AE55" i="17"/>
  <c r="AG54" i="17"/>
  <c r="AF54" i="17"/>
  <c r="G54" i="17" s="1"/>
  <c r="AD54" i="16"/>
  <c r="AC54" i="16"/>
  <c r="AB55" i="16"/>
  <c r="AE55" i="16"/>
  <c r="AG54" i="16"/>
  <c r="AF54" i="16"/>
  <c r="G54" i="16" s="1"/>
  <c r="AF53" i="12"/>
  <c r="G53" i="12" s="1"/>
  <c r="AE54" i="12"/>
  <c r="AG53" i="12"/>
  <c r="AE27" i="1"/>
  <c r="AG26" i="1"/>
  <c r="AB53" i="12"/>
  <c r="AD52" i="12"/>
  <c r="AC52" i="12"/>
  <c r="AB54" i="11"/>
  <c r="AD53" i="11"/>
  <c r="AC53" i="11"/>
  <c r="AE55" i="11"/>
  <c r="AF54" i="11"/>
  <c r="G54" i="11" s="1"/>
  <c r="AG54" i="11"/>
  <c r="AB28" i="1"/>
  <c r="AD27" i="1"/>
  <c r="AC27" i="1"/>
  <c r="AC49" i="10"/>
  <c r="AB49" i="10"/>
  <c r="G49" i="10" s="1"/>
  <c r="AA50" i="10"/>
  <c r="AB49" i="9"/>
  <c r="G49" i="9" s="1"/>
  <c r="AC49" i="9"/>
  <c r="AA50" i="9"/>
  <c r="AF26" i="1"/>
  <c r="G26" i="1" s="1"/>
  <c r="AE56" i="17" l="1"/>
  <c r="AG55" i="17"/>
  <c r="AF55" i="17"/>
  <c r="G55" i="17" s="1"/>
  <c r="AD55" i="17"/>
  <c r="AC55" i="17"/>
  <c r="AB56" i="17"/>
  <c r="AD55" i="16"/>
  <c r="AC55" i="16"/>
  <c r="AB56" i="16"/>
  <c r="AE56" i="16"/>
  <c r="AG55" i="16"/>
  <c r="AF55" i="16"/>
  <c r="G55" i="16" s="1"/>
  <c r="AF54" i="12"/>
  <c r="G54" i="12" s="1"/>
  <c r="AG54" i="12"/>
  <c r="AE55" i="12"/>
  <c r="AG27" i="1"/>
  <c r="AE28" i="1"/>
  <c r="AB54" i="12"/>
  <c r="AD53" i="12"/>
  <c r="AC53" i="12"/>
  <c r="AD54" i="11"/>
  <c r="AB55" i="11"/>
  <c r="AC54" i="11"/>
  <c r="AE56" i="11"/>
  <c r="AG55" i="11"/>
  <c r="AF55" i="11"/>
  <c r="G55" i="11" s="1"/>
  <c r="AB29" i="1"/>
  <c r="AC28" i="1"/>
  <c r="AD28" i="1"/>
  <c r="AB50" i="10"/>
  <c r="G50" i="10" s="1"/>
  <c r="AC50" i="10"/>
  <c r="AA51" i="10"/>
  <c r="AC50" i="9"/>
  <c r="AB50" i="9"/>
  <c r="G50" i="9" s="1"/>
  <c r="AA51" i="9"/>
  <c r="AF27" i="1"/>
  <c r="G27" i="1" s="1"/>
  <c r="AD56" i="17" l="1"/>
  <c r="AC56" i="17"/>
  <c r="AB57" i="17"/>
  <c r="AE57" i="17"/>
  <c r="AG56" i="17"/>
  <c r="AF56" i="17"/>
  <c r="G56" i="17" s="1"/>
  <c r="AE57" i="16"/>
  <c r="AG56" i="16"/>
  <c r="AF56" i="16"/>
  <c r="G56" i="16" s="1"/>
  <c r="AD56" i="16"/>
  <c r="AC56" i="16"/>
  <c r="AB57" i="16"/>
  <c r="AG55" i="12"/>
  <c r="AF55" i="12"/>
  <c r="G55" i="12" s="1"/>
  <c r="AE56" i="12"/>
  <c r="AE29" i="1"/>
  <c r="AG28" i="1"/>
  <c r="AB55" i="12"/>
  <c r="AD54" i="12"/>
  <c r="AC54" i="12"/>
  <c r="AE57" i="11"/>
  <c r="AG56" i="11"/>
  <c r="AF56" i="11"/>
  <c r="G56" i="11" s="1"/>
  <c r="AC55" i="11"/>
  <c r="AD55" i="11"/>
  <c r="AB56" i="11"/>
  <c r="AB30" i="1"/>
  <c r="AC29" i="1"/>
  <c r="AD29" i="1"/>
  <c r="AB51" i="10"/>
  <c r="G51" i="10" s="1"/>
  <c r="AC51" i="10"/>
  <c r="AA52" i="10"/>
  <c r="AC51" i="9"/>
  <c r="AB51" i="9"/>
  <c r="G51" i="9" s="1"/>
  <c r="AA52" i="9"/>
  <c r="AF28" i="1"/>
  <c r="G28" i="1" s="1"/>
  <c r="AE58" i="17" l="1"/>
  <c r="AG57" i="17"/>
  <c r="AF57" i="17"/>
  <c r="G57" i="17" s="1"/>
  <c r="AD57" i="17"/>
  <c r="AC57" i="17"/>
  <c r="AB58" i="17"/>
  <c r="AD57" i="16"/>
  <c r="AC57" i="16"/>
  <c r="AB58" i="16"/>
  <c r="AE58" i="16"/>
  <c r="AG57" i="16"/>
  <c r="AF57" i="16"/>
  <c r="G57" i="16" s="1"/>
  <c r="AF56" i="12"/>
  <c r="G56" i="12" s="1"/>
  <c r="AE57" i="12"/>
  <c r="AG56" i="12"/>
  <c r="AE30" i="1"/>
  <c r="AG29" i="1"/>
  <c r="AB56" i="12"/>
  <c r="AD55" i="12"/>
  <c r="AC55" i="12"/>
  <c r="AG57" i="11"/>
  <c r="AE58" i="11"/>
  <c r="AF57" i="11"/>
  <c r="G57" i="11" s="1"/>
  <c r="AC56" i="11"/>
  <c r="AD56" i="11"/>
  <c r="AB57" i="11"/>
  <c r="AB31" i="1"/>
  <c r="AB32" i="1" s="1"/>
  <c r="AC30" i="1"/>
  <c r="AD30" i="1"/>
  <c r="AC52" i="10"/>
  <c r="AB52" i="10"/>
  <c r="G52" i="10" s="1"/>
  <c r="AA53" i="10"/>
  <c r="AC52" i="9"/>
  <c r="AB52" i="9"/>
  <c r="G52" i="9" s="1"/>
  <c r="AA53" i="9"/>
  <c r="AF29" i="1"/>
  <c r="G29" i="1" s="1"/>
  <c r="AD58" i="17" l="1"/>
  <c r="AB59" i="17"/>
  <c r="AC58" i="17"/>
  <c r="AG58" i="17"/>
  <c r="AE59" i="17"/>
  <c r="AF58" i="17"/>
  <c r="G58" i="17" s="1"/>
  <c r="AG58" i="16"/>
  <c r="AF58" i="16"/>
  <c r="G58" i="16" s="1"/>
  <c r="AE59" i="16"/>
  <c r="AD58" i="16"/>
  <c r="AB59" i="16"/>
  <c r="AC58" i="16"/>
  <c r="AC32" i="1"/>
  <c r="AB33" i="1"/>
  <c r="AD32" i="1"/>
  <c r="AE58" i="12"/>
  <c r="AF57" i="12"/>
  <c r="G57" i="12" s="1"/>
  <c r="AG57" i="12"/>
  <c r="AE31" i="1"/>
  <c r="AE32" i="1" s="1"/>
  <c r="AG30" i="1"/>
  <c r="AB57" i="12"/>
  <c r="AD56" i="12"/>
  <c r="AC56" i="12"/>
  <c r="AB58" i="11"/>
  <c r="AC57" i="11"/>
  <c r="AD57" i="11"/>
  <c r="AF58" i="11"/>
  <c r="G58" i="11" s="1"/>
  <c r="AE59" i="11"/>
  <c r="AG58" i="11"/>
  <c r="AC31" i="1"/>
  <c r="AD31" i="1"/>
  <c r="AC53" i="10"/>
  <c r="AB53" i="10"/>
  <c r="G53" i="10" s="1"/>
  <c r="AA54" i="10"/>
  <c r="AB53" i="9"/>
  <c r="G53" i="9" s="1"/>
  <c r="AC53" i="9"/>
  <c r="AA54" i="9"/>
  <c r="AF30" i="1"/>
  <c r="G30" i="1" s="1"/>
  <c r="AD59" i="17" l="1"/>
  <c r="AC59" i="17"/>
  <c r="AB60" i="17"/>
  <c r="AG59" i="17"/>
  <c r="AF59" i="17"/>
  <c r="G59" i="17" s="1"/>
  <c r="AE60" i="17"/>
  <c r="AG59" i="16"/>
  <c r="AF59" i="16"/>
  <c r="G59" i="16" s="1"/>
  <c r="AE60" i="16"/>
  <c r="AD59" i="16"/>
  <c r="AC59" i="16"/>
  <c r="AB60" i="16"/>
  <c r="AC33" i="1"/>
  <c r="AB34" i="1"/>
  <c r="AD33" i="1"/>
  <c r="AF32" i="1"/>
  <c r="G32" i="1" s="1"/>
  <c r="AE33" i="1"/>
  <c r="AG32" i="1"/>
  <c r="AG58" i="12"/>
  <c r="AF58" i="12"/>
  <c r="G58" i="12" s="1"/>
  <c r="AE59" i="12"/>
  <c r="AG31" i="1"/>
  <c r="AB58" i="12"/>
  <c r="AD57" i="12"/>
  <c r="AC57" i="12"/>
  <c r="AF59" i="11"/>
  <c r="G59" i="11" s="1"/>
  <c r="AE60" i="11"/>
  <c r="AG59" i="11"/>
  <c r="AD58" i="11"/>
  <c r="AB59" i="11"/>
  <c r="AC58" i="11"/>
  <c r="AB54" i="10"/>
  <c r="G54" i="10" s="1"/>
  <c r="AC54" i="10"/>
  <c r="AA55" i="10"/>
  <c r="AC54" i="9"/>
  <c r="AB54" i="9"/>
  <c r="G54" i="9" s="1"/>
  <c r="AA55" i="9"/>
  <c r="AF31" i="1"/>
  <c r="G31" i="1" s="1"/>
  <c r="AG60" i="17" l="1"/>
  <c r="AF60" i="17"/>
  <c r="G60" i="17" s="1"/>
  <c r="AE61" i="17"/>
  <c r="AD60" i="17"/>
  <c r="AC60" i="17"/>
  <c r="AB61" i="17"/>
  <c r="AG60" i="16"/>
  <c r="AF60" i="16"/>
  <c r="G60" i="16" s="1"/>
  <c r="AE61" i="16"/>
  <c r="AD60" i="16"/>
  <c r="AC60" i="16"/>
  <c r="AB61" i="16"/>
  <c r="AD34" i="1"/>
  <c r="AB35" i="1"/>
  <c r="AC34" i="1"/>
  <c r="AF33" i="1"/>
  <c r="G33" i="1" s="1"/>
  <c r="AE34" i="1"/>
  <c r="AG33" i="1"/>
  <c r="AF59" i="12"/>
  <c r="G59" i="12" s="1"/>
  <c r="AE60" i="12"/>
  <c r="AG59" i="12"/>
  <c r="AB59" i="12"/>
  <c r="AC58" i="12"/>
  <c r="AD58" i="12"/>
  <c r="AF60" i="11"/>
  <c r="G60" i="11" s="1"/>
  <c r="AE61" i="11"/>
  <c r="AG60" i="11"/>
  <c r="AD59" i="11"/>
  <c r="AB60" i="11"/>
  <c r="AC59" i="11"/>
  <c r="AB55" i="10"/>
  <c r="G55" i="10" s="1"/>
  <c r="AC55" i="10"/>
  <c r="AA56" i="10"/>
  <c r="AC55" i="9"/>
  <c r="AB55" i="9"/>
  <c r="G55" i="9" s="1"/>
  <c r="AA56" i="9"/>
  <c r="AG61" i="17" l="1"/>
  <c r="AF61" i="17"/>
  <c r="G61" i="17" s="1"/>
  <c r="AE62" i="17"/>
  <c r="AD61" i="17"/>
  <c r="AC61" i="17"/>
  <c r="AB62" i="17"/>
  <c r="AG61" i="16"/>
  <c r="AF61" i="16"/>
  <c r="G61" i="16" s="1"/>
  <c r="AE62" i="16"/>
  <c r="AD61" i="16"/>
  <c r="AC61" i="16"/>
  <c r="AB62" i="16"/>
  <c r="AC35" i="1"/>
  <c r="AB36" i="1"/>
  <c r="AD35" i="1"/>
  <c r="AF34" i="1"/>
  <c r="AE35" i="1"/>
  <c r="AG34" i="1"/>
  <c r="AF60" i="12"/>
  <c r="G60" i="12" s="1"/>
  <c r="AE61" i="12"/>
  <c r="AG60" i="12"/>
  <c r="AB60" i="12"/>
  <c r="AD59" i="12"/>
  <c r="AC59" i="12"/>
  <c r="AF61" i="11"/>
  <c r="G61" i="11" s="1"/>
  <c r="AE62" i="11"/>
  <c r="AG61" i="11"/>
  <c r="AD60" i="11"/>
  <c r="AB61" i="11"/>
  <c r="AC60" i="11"/>
  <c r="AC56" i="10"/>
  <c r="AB56" i="10"/>
  <c r="G56" i="10" s="1"/>
  <c r="AA57" i="10"/>
  <c r="AC56" i="9"/>
  <c r="AB56" i="9"/>
  <c r="G56" i="9" s="1"/>
  <c r="AA57" i="9"/>
  <c r="G34" i="1"/>
  <c r="AG62" i="17" l="1"/>
  <c r="AF62" i="17"/>
  <c r="G62" i="17" s="1"/>
  <c r="AE63" i="17"/>
  <c r="AD62" i="17"/>
  <c r="AC62" i="17"/>
  <c r="AB63" i="17"/>
  <c r="AG62" i="16"/>
  <c r="AF62" i="16"/>
  <c r="G62" i="16" s="1"/>
  <c r="AE63" i="16"/>
  <c r="AD62" i="16"/>
  <c r="AC62" i="16"/>
  <c r="AB63" i="16"/>
  <c r="AD36" i="1"/>
  <c r="AC36" i="1"/>
  <c r="AB37" i="1"/>
  <c r="AG35" i="1"/>
  <c r="AF35" i="1"/>
  <c r="G35" i="1" s="1"/>
  <c r="AE36" i="1"/>
  <c r="AF61" i="12"/>
  <c r="G61" i="12" s="1"/>
  <c r="AE62" i="12"/>
  <c r="AG61" i="12"/>
  <c r="AB61" i="12"/>
  <c r="AD60" i="12"/>
  <c r="AC60" i="12"/>
  <c r="AF62" i="11"/>
  <c r="G62" i="11" s="1"/>
  <c r="AE63" i="11"/>
  <c r="AG62" i="11"/>
  <c r="AD61" i="11"/>
  <c r="AB62" i="11"/>
  <c r="AC61" i="11"/>
  <c r="AC57" i="10"/>
  <c r="AB57" i="10"/>
  <c r="G57" i="10" s="1"/>
  <c r="AA58" i="10"/>
  <c r="AB57" i="9"/>
  <c r="G57" i="9" s="1"/>
  <c r="AC57" i="9"/>
  <c r="AA58" i="9"/>
  <c r="AG63" i="17" l="1"/>
  <c r="AF63" i="17"/>
  <c r="G63" i="17" s="1"/>
  <c r="AE64" i="17"/>
  <c r="AD63" i="17"/>
  <c r="AC63" i="17"/>
  <c r="AB64" i="17"/>
  <c r="AG63" i="16"/>
  <c r="AF63" i="16"/>
  <c r="G63" i="16" s="1"/>
  <c r="AE64" i="16"/>
  <c r="AD63" i="16"/>
  <c r="AC63" i="16"/>
  <c r="AB64" i="16"/>
  <c r="AD37" i="1"/>
  <c r="AB38" i="1"/>
  <c r="AC37" i="1"/>
  <c r="AF36" i="1"/>
  <c r="AE37" i="1"/>
  <c r="AG36" i="1"/>
  <c r="AF62" i="12"/>
  <c r="G62" i="12" s="1"/>
  <c r="AE63" i="12"/>
  <c r="AG62" i="12"/>
  <c r="AB62" i="12"/>
  <c r="AD61" i="12"/>
  <c r="AC61" i="12"/>
  <c r="AD62" i="11"/>
  <c r="AB63" i="11"/>
  <c r="AC62" i="11"/>
  <c r="AF63" i="11"/>
  <c r="G63" i="11" s="1"/>
  <c r="AE64" i="11"/>
  <c r="AG63" i="11"/>
  <c r="AC58" i="10"/>
  <c r="AB58" i="10"/>
  <c r="G58" i="10" s="1"/>
  <c r="AA59" i="10"/>
  <c r="AB58" i="9"/>
  <c r="G58" i="9" s="1"/>
  <c r="AC58" i="9"/>
  <c r="AA59" i="9"/>
  <c r="G36" i="1"/>
  <c r="AG64" i="17" l="1"/>
  <c r="AF64" i="17"/>
  <c r="G64" i="17" s="1"/>
  <c r="AE65" i="17"/>
  <c r="AD64" i="17"/>
  <c r="AC64" i="17"/>
  <c r="AB65" i="17"/>
  <c r="AG64" i="16"/>
  <c r="AF64" i="16"/>
  <c r="G64" i="16" s="1"/>
  <c r="AE65" i="16"/>
  <c r="AD64" i="16"/>
  <c r="AC64" i="16"/>
  <c r="AB65" i="16"/>
  <c r="AD38" i="1"/>
  <c r="AB39" i="1"/>
  <c r="AC38" i="1"/>
  <c r="AF37" i="1"/>
  <c r="AE38" i="1"/>
  <c r="AG37" i="1"/>
  <c r="AF63" i="12"/>
  <c r="G63" i="12" s="1"/>
  <c r="AG63" i="12"/>
  <c r="AE64" i="12"/>
  <c r="AB63" i="12"/>
  <c r="AD62" i="12"/>
  <c r="AC62" i="12"/>
  <c r="AD63" i="11"/>
  <c r="AB64" i="11"/>
  <c r="AC63" i="11"/>
  <c r="AE65" i="11"/>
  <c r="AF64" i="11"/>
  <c r="G64" i="11" s="1"/>
  <c r="AG64" i="11"/>
  <c r="AB59" i="10"/>
  <c r="G59" i="10" s="1"/>
  <c r="AC59" i="10"/>
  <c r="AA60" i="10"/>
  <c r="AC59" i="9"/>
  <c r="AB59" i="9"/>
  <c r="G59" i="9" s="1"/>
  <c r="AA60" i="9"/>
  <c r="G37" i="1"/>
  <c r="AG65" i="17" l="1"/>
  <c r="AE66" i="17"/>
  <c r="AF65" i="17"/>
  <c r="G65" i="17" s="1"/>
  <c r="AD65" i="17"/>
  <c r="AB66" i="17"/>
  <c r="AC65" i="17"/>
  <c r="AG65" i="16"/>
  <c r="AE66" i="16"/>
  <c r="AF65" i="16"/>
  <c r="G65" i="16" s="1"/>
  <c r="AD65" i="16"/>
  <c r="AB66" i="16"/>
  <c r="AC65" i="16"/>
  <c r="AC39" i="1"/>
  <c r="AB40" i="1"/>
  <c r="AD39" i="1"/>
  <c r="AF38" i="1"/>
  <c r="AE39" i="1"/>
  <c r="AG38" i="1"/>
  <c r="AE65" i="12"/>
  <c r="AG64" i="12"/>
  <c r="AF64" i="12"/>
  <c r="G64" i="12" s="1"/>
  <c r="AB64" i="12"/>
  <c r="AD63" i="12"/>
  <c r="AC63" i="12"/>
  <c r="AG65" i="11"/>
  <c r="AE66" i="11"/>
  <c r="AF65" i="11"/>
  <c r="G65" i="11" s="1"/>
  <c r="AD64" i="11"/>
  <c r="AC64" i="11"/>
  <c r="AB65" i="11"/>
  <c r="AC60" i="10"/>
  <c r="AB60" i="10"/>
  <c r="G60" i="10" s="1"/>
  <c r="AA61" i="10"/>
  <c r="AC60" i="9"/>
  <c r="AB60" i="9"/>
  <c r="G60" i="9" s="1"/>
  <c r="AA61" i="9"/>
  <c r="G38" i="1"/>
  <c r="AG66" i="17" l="1"/>
  <c r="AF66" i="17"/>
  <c r="G66" i="17" s="1"/>
  <c r="AE67" i="17"/>
  <c r="AC66" i="17"/>
  <c r="AB67" i="17"/>
  <c r="AD66" i="17"/>
  <c r="AG66" i="16"/>
  <c r="AF66" i="16"/>
  <c r="G66" i="16" s="1"/>
  <c r="AE67" i="16"/>
  <c r="AC66" i="16"/>
  <c r="AB67" i="16"/>
  <c r="AD66" i="16"/>
  <c r="AC40" i="1"/>
  <c r="AD40" i="1"/>
  <c r="AB41" i="1"/>
  <c r="AG39" i="1"/>
  <c r="AF39" i="1"/>
  <c r="G39" i="1" s="1"/>
  <c r="AE40" i="1"/>
  <c r="AE66" i="12"/>
  <c r="AF65" i="12"/>
  <c r="G65" i="12" s="1"/>
  <c r="AG65" i="12"/>
  <c r="AB65" i="12"/>
  <c r="AD64" i="12"/>
  <c r="AC64" i="12"/>
  <c r="AC65" i="11"/>
  <c r="AD65" i="11"/>
  <c r="AB66" i="11"/>
  <c r="AG66" i="11"/>
  <c r="AE67" i="11"/>
  <c r="AF66" i="11"/>
  <c r="G66" i="11" s="1"/>
  <c r="AC61" i="10"/>
  <c r="AB61" i="10"/>
  <c r="G61" i="10" s="1"/>
  <c r="AA62" i="10"/>
  <c r="AC61" i="9"/>
  <c r="AB61" i="9"/>
  <c r="G61" i="9" s="1"/>
  <c r="AA62" i="9"/>
  <c r="AG67" i="17" l="1"/>
  <c r="AF67" i="17"/>
  <c r="G67" i="17" s="1"/>
  <c r="AE68" i="17"/>
  <c r="AC67" i="17"/>
  <c r="AB68" i="17"/>
  <c r="AD67" i="17"/>
  <c r="AG67" i="16"/>
  <c r="AF67" i="16"/>
  <c r="G67" i="16" s="1"/>
  <c r="AE68" i="16"/>
  <c r="AC67" i="16"/>
  <c r="AB68" i="16"/>
  <c r="AD67" i="16"/>
  <c r="AC41" i="1"/>
  <c r="AB42" i="1"/>
  <c r="AD41" i="1"/>
  <c r="AF40" i="1"/>
  <c r="AE41" i="1"/>
  <c r="AG40" i="1"/>
  <c r="AG66" i="12"/>
  <c r="AF66" i="12"/>
  <c r="G66" i="12" s="1"/>
  <c r="AE67" i="12"/>
  <c r="AD65" i="12"/>
  <c r="AB66" i="12"/>
  <c r="AC65" i="12"/>
  <c r="AC66" i="11"/>
  <c r="AD66" i="11"/>
  <c r="AB67" i="11"/>
  <c r="AG67" i="11"/>
  <c r="AE68" i="11"/>
  <c r="AF67" i="11"/>
  <c r="G67" i="11" s="1"/>
  <c r="AC62" i="10"/>
  <c r="AB62" i="10"/>
  <c r="G62" i="10" s="1"/>
  <c r="AA63" i="10"/>
  <c r="AB62" i="9"/>
  <c r="G62" i="9" s="1"/>
  <c r="AC62" i="9"/>
  <c r="AA63" i="9"/>
  <c r="G40" i="1"/>
  <c r="AG68" i="17" l="1"/>
  <c r="AF68" i="17"/>
  <c r="G68" i="17" s="1"/>
  <c r="AE69" i="17"/>
  <c r="AC68" i="17"/>
  <c r="AB69" i="17"/>
  <c r="AD68" i="17"/>
  <c r="AG68" i="16"/>
  <c r="AF68" i="16"/>
  <c r="G68" i="16" s="1"/>
  <c r="AE69" i="16"/>
  <c r="AC68" i="16"/>
  <c r="AB69" i="16"/>
  <c r="AD68" i="16"/>
  <c r="AB43" i="1"/>
  <c r="AC42" i="1"/>
  <c r="AD42" i="1"/>
  <c r="AF41" i="1"/>
  <c r="AG41" i="1"/>
  <c r="AE42" i="1"/>
  <c r="AE68" i="12"/>
  <c r="AG67" i="12"/>
  <c r="AF67" i="12"/>
  <c r="G67" i="12" s="1"/>
  <c r="AD66" i="12"/>
  <c r="AC66" i="12"/>
  <c r="AB67" i="12"/>
  <c r="AC67" i="11"/>
  <c r="AB68" i="11"/>
  <c r="AD67" i="11"/>
  <c r="AF68" i="11"/>
  <c r="AE69" i="11"/>
  <c r="AG68" i="11"/>
  <c r="AB63" i="10"/>
  <c r="G63" i="10" s="1"/>
  <c r="AC63" i="10"/>
  <c r="AA64" i="10"/>
  <c r="AC63" i="9"/>
  <c r="AB63" i="9"/>
  <c r="G63" i="9" s="1"/>
  <c r="AA64" i="9"/>
  <c r="G41" i="1"/>
  <c r="AG69" i="17" l="1"/>
  <c r="AF69" i="17"/>
  <c r="AE70" i="17"/>
  <c r="AD69" i="17"/>
  <c r="AC69" i="17"/>
  <c r="AB70" i="17"/>
  <c r="AG69" i="16"/>
  <c r="AF69" i="16"/>
  <c r="AE70" i="16"/>
  <c r="AD69" i="16"/>
  <c r="AC69" i="16"/>
  <c r="AB70" i="16"/>
  <c r="AC43" i="1"/>
  <c r="AB44" i="1"/>
  <c r="AD43" i="1"/>
  <c r="AF42" i="1"/>
  <c r="AE43" i="1"/>
  <c r="AG42" i="1"/>
  <c r="AG68" i="12"/>
  <c r="AF68" i="12"/>
  <c r="G68" i="12" s="1"/>
  <c r="AE69" i="12"/>
  <c r="AD67" i="12"/>
  <c r="AC67" i="12"/>
  <c r="AB68" i="12"/>
  <c r="AD68" i="11"/>
  <c r="AB69" i="11"/>
  <c r="AC68" i="11"/>
  <c r="AF69" i="11"/>
  <c r="G69" i="11" s="1"/>
  <c r="AE70" i="11"/>
  <c r="AG69" i="11"/>
  <c r="AB64" i="10"/>
  <c r="G64" i="10" s="1"/>
  <c r="AC64" i="10"/>
  <c r="AA65" i="10"/>
  <c r="AC64" i="9"/>
  <c r="AB64" i="9"/>
  <c r="G64" i="9" s="1"/>
  <c r="AA65" i="9"/>
  <c r="G42" i="1"/>
  <c r="AG70" i="17" l="1"/>
  <c r="AE71" i="17"/>
  <c r="AF70" i="17"/>
  <c r="G70" i="17" s="1"/>
  <c r="AD70" i="17"/>
  <c r="AB71" i="17"/>
  <c r="AC70" i="17"/>
  <c r="AG70" i="16"/>
  <c r="AE71" i="16"/>
  <c r="AF70" i="16"/>
  <c r="G70" i="16" s="1"/>
  <c r="AD70" i="16"/>
  <c r="AB71" i="16"/>
  <c r="AC70" i="16"/>
  <c r="AC44" i="1"/>
  <c r="AB45" i="1"/>
  <c r="AD44" i="1"/>
  <c r="AG43" i="1"/>
  <c r="AF43" i="1"/>
  <c r="G43" i="1" s="1"/>
  <c r="AE44" i="1"/>
  <c r="AF69" i="12"/>
  <c r="AE70" i="12"/>
  <c r="AG69" i="12"/>
  <c r="AB69" i="12"/>
  <c r="AD68" i="12"/>
  <c r="AC68" i="12"/>
  <c r="AD69" i="11"/>
  <c r="AB70" i="11"/>
  <c r="AC69" i="11"/>
  <c r="AF70" i="11"/>
  <c r="G70" i="11" s="1"/>
  <c r="AG70" i="11"/>
  <c r="AE71" i="11"/>
  <c r="AC65" i="10"/>
  <c r="AB65" i="10"/>
  <c r="G65" i="10" s="1"/>
  <c r="AA66" i="10"/>
  <c r="AB65" i="9"/>
  <c r="G65" i="9" s="1"/>
  <c r="AC65" i="9"/>
  <c r="AA66" i="9"/>
  <c r="AG71" i="17" l="1"/>
  <c r="AF71" i="17"/>
  <c r="G71" i="17" s="1"/>
  <c r="AE72" i="17"/>
  <c r="AC71" i="17"/>
  <c r="AB72" i="17"/>
  <c r="AD71" i="17"/>
  <c r="AG71" i="16"/>
  <c r="AF71" i="16"/>
  <c r="G71" i="16" s="1"/>
  <c r="AE72" i="16"/>
  <c r="AC71" i="16"/>
  <c r="AB72" i="16"/>
  <c r="AD71" i="16"/>
  <c r="AC45" i="1"/>
  <c r="AB46" i="1"/>
  <c r="AD45" i="1"/>
  <c r="AF44" i="1"/>
  <c r="AE45" i="1"/>
  <c r="AG44" i="1"/>
  <c r="AF70" i="12"/>
  <c r="G70" i="12" s="1"/>
  <c r="AG70" i="12"/>
  <c r="AE71" i="12"/>
  <c r="AB70" i="12"/>
  <c r="AD69" i="12"/>
  <c r="AC69" i="12"/>
  <c r="AF71" i="11"/>
  <c r="G71" i="11" s="1"/>
  <c r="AG71" i="11"/>
  <c r="AE72" i="11"/>
  <c r="AD70" i="11"/>
  <c r="AB71" i="11"/>
  <c r="AC70" i="11"/>
  <c r="AB66" i="10"/>
  <c r="G66" i="10" s="1"/>
  <c r="AC66" i="10"/>
  <c r="AA67" i="10"/>
  <c r="AC66" i="9"/>
  <c r="AB66" i="9"/>
  <c r="G66" i="9" s="1"/>
  <c r="AA67" i="9"/>
  <c r="G44" i="1"/>
  <c r="AG72" i="17" l="1"/>
  <c r="AF72" i="17"/>
  <c r="G72" i="17" s="1"/>
  <c r="AE73" i="17"/>
  <c r="AC72" i="17"/>
  <c r="AB73" i="17"/>
  <c r="AD72" i="17"/>
  <c r="AG72" i="16"/>
  <c r="AF72" i="16"/>
  <c r="G72" i="16" s="1"/>
  <c r="AE73" i="16"/>
  <c r="AC72" i="16"/>
  <c r="AB73" i="16"/>
  <c r="AD72" i="16"/>
  <c r="AD46" i="1"/>
  <c r="AC46" i="1"/>
  <c r="AB47" i="1"/>
  <c r="AF45" i="1"/>
  <c r="AE46" i="1"/>
  <c r="AG45" i="1"/>
  <c r="AF71" i="12"/>
  <c r="G71" i="12" s="1"/>
  <c r="AE72" i="12"/>
  <c r="AG71" i="12"/>
  <c r="AB71" i="12"/>
  <c r="AD70" i="12"/>
  <c r="AC70" i="12"/>
  <c r="AF72" i="11"/>
  <c r="G72" i="11" s="1"/>
  <c r="AG72" i="11"/>
  <c r="AE73" i="11"/>
  <c r="AD71" i="11"/>
  <c r="AB72" i="11"/>
  <c r="AC71" i="11"/>
  <c r="AC67" i="10"/>
  <c r="AB67" i="10"/>
  <c r="G67" i="10" s="1"/>
  <c r="AA68" i="10"/>
  <c r="AB67" i="9"/>
  <c r="G67" i="9" s="1"/>
  <c r="AC67" i="9"/>
  <c r="AA68" i="9"/>
  <c r="G45" i="1"/>
  <c r="AG73" i="17" l="1"/>
  <c r="AF73" i="17"/>
  <c r="G73" i="17" s="1"/>
  <c r="AE74" i="17"/>
  <c r="AC73" i="17"/>
  <c r="AB74" i="17"/>
  <c r="AD73" i="17"/>
  <c r="AG73" i="16"/>
  <c r="AF73" i="16"/>
  <c r="G73" i="16" s="1"/>
  <c r="AE74" i="16"/>
  <c r="AC73" i="16"/>
  <c r="AB74" i="16"/>
  <c r="AD73" i="16"/>
  <c r="AC47" i="1"/>
  <c r="AB48" i="1"/>
  <c r="AD47" i="1"/>
  <c r="AE47" i="1"/>
  <c r="AF46" i="1"/>
  <c r="G46" i="1" s="1"/>
  <c r="AG46" i="1"/>
  <c r="AF72" i="12"/>
  <c r="G72" i="12" s="1"/>
  <c r="AE73" i="12"/>
  <c r="AG72" i="12"/>
  <c r="AB72" i="12"/>
  <c r="AD71" i="12"/>
  <c r="AC71" i="12"/>
  <c r="AF73" i="11"/>
  <c r="G73" i="11" s="1"/>
  <c r="AG73" i="11"/>
  <c r="AE74" i="11"/>
  <c r="AD72" i="11"/>
  <c r="AB73" i="11"/>
  <c r="AC72" i="11"/>
  <c r="AB68" i="10"/>
  <c r="AC68" i="10"/>
  <c r="AA69" i="10"/>
  <c r="AB68" i="9"/>
  <c r="AC68" i="9"/>
  <c r="AA69" i="9"/>
  <c r="AG74" i="17" l="1"/>
  <c r="AF74" i="17"/>
  <c r="G74" i="17" s="1"/>
  <c r="AE75" i="17"/>
  <c r="AC74" i="17"/>
  <c r="AB75" i="17"/>
  <c r="AD74" i="17"/>
  <c r="AG74" i="16"/>
  <c r="AF74" i="16"/>
  <c r="G74" i="16" s="1"/>
  <c r="AE75" i="16"/>
  <c r="AC74" i="16"/>
  <c r="AB75" i="16"/>
  <c r="AD74" i="16"/>
  <c r="AB49" i="1"/>
  <c r="AD48" i="1"/>
  <c r="AC48" i="1"/>
  <c r="AF47" i="1"/>
  <c r="AE48" i="1"/>
  <c r="AG47" i="1"/>
  <c r="AF73" i="12"/>
  <c r="G73" i="12" s="1"/>
  <c r="AE74" i="12"/>
  <c r="AG73" i="12"/>
  <c r="AB73" i="12"/>
  <c r="AD72" i="12"/>
  <c r="AC72" i="12"/>
  <c r="AF74" i="11"/>
  <c r="G74" i="11" s="1"/>
  <c r="AG74" i="11"/>
  <c r="AE75" i="11"/>
  <c r="AD73" i="11"/>
  <c r="AB74" i="11"/>
  <c r="AC73" i="11"/>
  <c r="AC69" i="10"/>
  <c r="AB69" i="10"/>
  <c r="G69" i="10" s="1"/>
  <c r="AA70" i="10"/>
  <c r="AC69" i="9"/>
  <c r="AB69" i="9"/>
  <c r="G69" i="9" s="1"/>
  <c r="AA70" i="9"/>
  <c r="G47" i="1"/>
  <c r="AG75" i="17" l="1"/>
  <c r="AF75" i="17"/>
  <c r="G75" i="17" s="1"/>
  <c r="AE76" i="17"/>
  <c r="AC75" i="17"/>
  <c r="AB76" i="17"/>
  <c r="AD75" i="17"/>
  <c r="AG75" i="16"/>
  <c r="AF75" i="16"/>
  <c r="G75" i="16" s="1"/>
  <c r="AE76" i="16"/>
  <c r="AC75" i="16"/>
  <c r="AB76" i="16"/>
  <c r="AD75" i="16"/>
  <c r="AB50" i="1"/>
  <c r="AD49" i="1"/>
  <c r="AC49" i="1"/>
  <c r="AF48" i="1"/>
  <c r="AE49" i="1"/>
  <c r="AG48" i="1"/>
  <c r="AF74" i="12"/>
  <c r="G74" i="12" s="1"/>
  <c r="AE75" i="12"/>
  <c r="AG74" i="12"/>
  <c r="AB74" i="12"/>
  <c r="AD73" i="12"/>
  <c r="AC73" i="12"/>
  <c r="AF75" i="11"/>
  <c r="G75" i="11" s="1"/>
  <c r="AG75" i="11"/>
  <c r="AE76" i="11"/>
  <c r="AD74" i="11"/>
  <c r="AB75" i="11"/>
  <c r="AC74" i="11"/>
  <c r="AC70" i="10"/>
  <c r="AB70" i="10"/>
  <c r="G70" i="10" s="1"/>
  <c r="AA71" i="10"/>
  <c r="AB70" i="9"/>
  <c r="G70" i="9" s="1"/>
  <c r="AC70" i="9"/>
  <c r="AA71" i="9"/>
  <c r="G48" i="1"/>
  <c r="AG76" i="17" l="1"/>
  <c r="AF76" i="17"/>
  <c r="G76" i="17" s="1"/>
  <c r="AE77" i="17"/>
  <c r="AC76" i="17"/>
  <c r="AB77" i="17"/>
  <c r="AD76" i="17"/>
  <c r="AG76" i="16"/>
  <c r="AF76" i="16"/>
  <c r="G76" i="16" s="1"/>
  <c r="AE77" i="16"/>
  <c r="AC76" i="16"/>
  <c r="AB77" i="16"/>
  <c r="AD76" i="16"/>
  <c r="AC50" i="1"/>
  <c r="AD50" i="1"/>
  <c r="AB51" i="1"/>
  <c r="AF49" i="1"/>
  <c r="AE50" i="1"/>
  <c r="AG49" i="1"/>
  <c r="AE76" i="12"/>
  <c r="AG75" i="12"/>
  <c r="AF75" i="12"/>
  <c r="G75" i="12" s="1"/>
  <c r="AB75" i="12"/>
  <c r="AD74" i="12"/>
  <c r="AC74" i="12"/>
  <c r="AF76" i="11"/>
  <c r="G76" i="11" s="1"/>
  <c r="AE77" i="11"/>
  <c r="AG76" i="11"/>
  <c r="AD75" i="11"/>
  <c r="AB76" i="11"/>
  <c r="AC75" i="11"/>
  <c r="AB71" i="10"/>
  <c r="G71" i="10" s="1"/>
  <c r="AC71" i="10"/>
  <c r="AA72" i="10"/>
  <c r="AC71" i="9"/>
  <c r="AB71" i="9"/>
  <c r="G71" i="9" s="1"/>
  <c r="AA72" i="9"/>
  <c r="G49" i="1"/>
  <c r="AE78" i="17" l="1"/>
  <c r="AG77" i="17"/>
  <c r="AF77" i="17"/>
  <c r="G77" i="17" s="1"/>
  <c r="AC77" i="17"/>
  <c r="AB78" i="17"/>
  <c r="AD77" i="17"/>
  <c r="AE78" i="16"/>
  <c r="AG77" i="16"/>
  <c r="AF77" i="16"/>
  <c r="G77" i="16" s="1"/>
  <c r="AC77" i="16"/>
  <c r="AD77" i="16"/>
  <c r="AB78" i="16"/>
  <c r="AD51" i="1"/>
  <c r="AC51" i="1"/>
  <c r="AB52" i="1"/>
  <c r="AF50" i="1"/>
  <c r="AE51" i="1"/>
  <c r="AG50" i="1"/>
  <c r="AF76" i="12"/>
  <c r="G76" i="12" s="1"/>
  <c r="AG76" i="12"/>
  <c r="AE77" i="12"/>
  <c r="AB76" i="12"/>
  <c r="AD75" i="12"/>
  <c r="AC75" i="12"/>
  <c r="AF77" i="11"/>
  <c r="G77" i="11" s="1"/>
  <c r="AG77" i="11"/>
  <c r="AE78" i="11"/>
  <c r="AB77" i="11"/>
  <c r="AD76" i="11"/>
  <c r="AC76" i="11"/>
  <c r="AB72" i="10"/>
  <c r="G72" i="10" s="1"/>
  <c r="AC72" i="10"/>
  <c r="AA73" i="10"/>
  <c r="AB72" i="9"/>
  <c r="G72" i="9" s="1"/>
  <c r="AC72" i="9"/>
  <c r="AA73" i="9"/>
  <c r="G50" i="1"/>
  <c r="AB79" i="17" l="1"/>
  <c r="AD78" i="17"/>
  <c r="AC78" i="17"/>
  <c r="AE79" i="17"/>
  <c r="AG78" i="17"/>
  <c r="AF78" i="17"/>
  <c r="G78" i="17" s="1"/>
  <c r="AB79" i="16"/>
  <c r="AD78" i="16"/>
  <c r="AC78" i="16"/>
  <c r="AE79" i="16"/>
  <c r="AG78" i="16"/>
  <c r="AF78" i="16"/>
  <c r="G78" i="16" s="1"/>
  <c r="AC52" i="1"/>
  <c r="AB53" i="1"/>
  <c r="AD52" i="1"/>
  <c r="AG51" i="1"/>
  <c r="AF51" i="1"/>
  <c r="G51" i="1" s="1"/>
  <c r="AE52" i="1"/>
  <c r="AF77" i="12"/>
  <c r="G77" i="12" s="1"/>
  <c r="AE78" i="12"/>
  <c r="AG77" i="12"/>
  <c r="AB77" i="12"/>
  <c r="AD76" i="12"/>
  <c r="AC76" i="12"/>
  <c r="AB78" i="11"/>
  <c r="AD77" i="11"/>
  <c r="AC77" i="11"/>
  <c r="AE79" i="11"/>
  <c r="AF78" i="11"/>
  <c r="G78" i="11" s="1"/>
  <c r="AG78" i="11"/>
  <c r="AC73" i="10"/>
  <c r="AB73" i="10"/>
  <c r="G73" i="10" s="1"/>
  <c r="AA74" i="10"/>
  <c r="AC73" i="9"/>
  <c r="AB73" i="9"/>
  <c r="G73" i="9" s="1"/>
  <c r="AA74" i="9"/>
  <c r="AG79" i="17" l="1"/>
  <c r="AE80" i="17"/>
  <c r="AF79" i="17"/>
  <c r="G79" i="17" s="1"/>
  <c r="AB80" i="17"/>
  <c r="AC79" i="17"/>
  <c r="AD79" i="17"/>
  <c r="AE80" i="16"/>
  <c r="AG79" i="16"/>
  <c r="AF79" i="16"/>
  <c r="G79" i="16" s="1"/>
  <c r="AC79" i="16"/>
  <c r="AB80" i="16"/>
  <c r="AD79" i="16"/>
  <c r="AC53" i="1"/>
  <c r="AB54" i="1"/>
  <c r="AD53" i="1"/>
  <c r="AF52" i="1"/>
  <c r="AE53" i="1"/>
  <c r="AG52" i="1"/>
  <c r="AG78" i="12"/>
  <c r="AE79" i="12"/>
  <c r="AF78" i="12"/>
  <c r="G78" i="12" s="1"/>
  <c r="AB78" i="12"/>
  <c r="AD77" i="12"/>
  <c r="AC77" i="12"/>
  <c r="AG79" i="11"/>
  <c r="AE80" i="11"/>
  <c r="AF79" i="11"/>
  <c r="G79" i="11" s="1"/>
  <c r="AD78" i="11"/>
  <c r="AB79" i="11"/>
  <c r="AC78" i="11"/>
  <c r="AC74" i="10"/>
  <c r="AB74" i="10"/>
  <c r="G74" i="10" s="1"/>
  <c r="AA75" i="10"/>
  <c r="AC74" i="9"/>
  <c r="AB74" i="9"/>
  <c r="G74" i="9" s="1"/>
  <c r="AA75" i="9"/>
  <c r="G52" i="1"/>
  <c r="AB81" i="17" l="1"/>
  <c r="AD80" i="17"/>
  <c r="AC80" i="17"/>
  <c r="AF80" i="17"/>
  <c r="G80" i="17" s="1"/>
  <c r="AE81" i="17"/>
  <c r="AG80" i="17"/>
  <c r="AC80" i="16"/>
  <c r="AD80" i="16"/>
  <c r="AB81" i="16"/>
  <c r="AG80" i="16"/>
  <c r="AE81" i="16"/>
  <c r="AF80" i="16"/>
  <c r="G80" i="16" s="1"/>
  <c r="AC54" i="1"/>
  <c r="AD54" i="1"/>
  <c r="AB55" i="1"/>
  <c r="AF53" i="1"/>
  <c r="AE54" i="1"/>
  <c r="AG53" i="1"/>
  <c r="AE80" i="12"/>
  <c r="AG79" i="12"/>
  <c r="AF79" i="12"/>
  <c r="G79" i="12" s="1"/>
  <c r="AB79" i="12"/>
  <c r="AD78" i="12"/>
  <c r="AC78" i="12"/>
  <c r="AG80" i="11"/>
  <c r="AE81" i="11"/>
  <c r="AF80" i="11"/>
  <c r="G80" i="11" s="1"/>
  <c r="AC79" i="11"/>
  <c r="AB80" i="11"/>
  <c r="AD79" i="11"/>
  <c r="AB75" i="10"/>
  <c r="G75" i="10" s="1"/>
  <c r="AC75" i="10"/>
  <c r="AA76" i="10"/>
  <c r="AC75" i="9"/>
  <c r="AB75" i="9"/>
  <c r="G75" i="9" s="1"/>
  <c r="AA76" i="9"/>
  <c r="G53" i="1"/>
  <c r="AE82" i="17" l="1"/>
  <c r="AF81" i="17"/>
  <c r="G81" i="17" s="1"/>
  <c r="AG81" i="17"/>
  <c r="AB82" i="17"/>
  <c r="AD81" i="17"/>
  <c r="AC81" i="17"/>
  <c r="AC81" i="16"/>
  <c r="AD81" i="16"/>
  <c r="AB82" i="16"/>
  <c r="AG81" i="16"/>
  <c r="AE82" i="16"/>
  <c r="AF81" i="16"/>
  <c r="G81" i="16" s="1"/>
  <c r="AC55" i="1"/>
  <c r="AB56" i="1"/>
  <c r="AD55" i="1"/>
  <c r="AF54" i="1"/>
  <c r="AE55" i="1"/>
  <c r="AG54" i="1"/>
  <c r="AE81" i="12"/>
  <c r="AG80" i="12"/>
  <c r="AF80" i="12"/>
  <c r="G80" i="12" s="1"/>
  <c r="AD79" i="12"/>
  <c r="AB80" i="12"/>
  <c r="AC79" i="12"/>
  <c r="AG81" i="11"/>
  <c r="AE82" i="11"/>
  <c r="AF81" i="11"/>
  <c r="G81" i="11" s="1"/>
  <c r="AC80" i="11"/>
  <c r="AB81" i="11"/>
  <c r="AD80" i="11"/>
  <c r="AC76" i="10"/>
  <c r="AB76" i="10"/>
  <c r="G76" i="10" s="1"/>
  <c r="AA77" i="10"/>
  <c r="AB76" i="9"/>
  <c r="G76" i="9" s="1"/>
  <c r="AC76" i="9"/>
  <c r="AA77" i="9"/>
  <c r="G54" i="1"/>
  <c r="AC82" i="17" l="1"/>
  <c r="AB83" i="17"/>
  <c r="AD82" i="17"/>
  <c r="AG82" i="17"/>
  <c r="AF82" i="17"/>
  <c r="G82" i="17" s="1"/>
  <c r="AE83" i="17"/>
  <c r="AC82" i="16"/>
  <c r="AD82" i="16"/>
  <c r="AB83" i="16"/>
  <c r="AG82" i="16"/>
  <c r="AE83" i="16"/>
  <c r="AF82" i="16"/>
  <c r="G82" i="16" s="1"/>
  <c r="AC56" i="1"/>
  <c r="AB57" i="1"/>
  <c r="AD56" i="1"/>
  <c r="AG55" i="1"/>
  <c r="AE56" i="1"/>
  <c r="AF55" i="1"/>
  <c r="G55" i="1" s="1"/>
  <c r="AE82" i="12"/>
  <c r="AG81" i="12"/>
  <c r="AF81" i="12"/>
  <c r="G81" i="12" s="1"/>
  <c r="AD80" i="12"/>
  <c r="AC80" i="12"/>
  <c r="AB81" i="12"/>
  <c r="AG82" i="11"/>
  <c r="AE83" i="11"/>
  <c r="AF82" i="11"/>
  <c r="G82" i="11" s="1"/>
  <c r="AC81" i="11"/>
  <c r="AB82" i="11"/>
  <c r="AD81" i="11"/>
  <c r="AB77" i="10"/>
  <c r="G77" i="10" s="1"/>
  <c r="AC77" i="10"/>
  <c r="AA78" i="10"/>
  <c r="AC77" i="9"/>
  <c r="AB77" i="9"/>
  <c r="G77" i="9" s="1"/>
  <c r="AA78" i="9"/>
  <c r="AG83" i="17" l="1"/>
  <c r="AF83" i="17"/>
  <c r="G83" i="17" s="1"/>
  <c r="AE84" i="17"/>
  <c r="AC83" i="17"/>
  <c r="AB84" i="17"/>
  <c r="AD83" i="17"/>
  <c r="AC83" i="16"/>
  <c r="AB84" i="16"/>
  <c r="AD83" i="16"/>
  <c r="AG83" i="16"/>
  <c r="AE84" i="16"/>
  <c r="AF83" i="16"/>
  <c r="G83" i="16" s="1"/>
  <c r="AC57" i="1"/>
  <c r="AB58" i="1"/>
  <c r="AD57" i="1"/>
  <c r="AF56" i="1"/>
  <c r="AE57" i="1"/>
  <c r="AG56" i="1"/>
  <c r="AE83" i="12"/>
  <c r="AG82" i="12"/>
  <c r="AF82" i="12"/>
  <c r="G82" i="12" s="1"/>
  <c r="AD81" i="12"/>
  <c r="AC81" i="12"/>
  <c r="AB82" i="12"/>
  <c r="AC82" i="11"/>
  <c r="AB83" i="11"/>
  <c r="AD82" i="11"/>
  <c r="AG83" i="11"/>
  <c r="AE84" i="11"/>
  <c r="AF83" i="11"/>
  <c r="G83" i="11" s="1"/>
  <c r="AC78" i="10"/>
  <c r="AB78" i="10"/>
  <c r="G78" i="10" s="1"/>
  <c r="AA79" i="10"/>
  <c r="AC78" i="9"/>
  <c r="AB78" i="9"/>
  <c r="G78" i="9" s="1"/>
  <c r="AA79" i="9"/>
  <c r="G56" i="1"/>
  <c r="AG84" i="17" l="1"/>
  <c r="AF84" i="17"/>
  <c r="G84" i="17" s="1"/>
  <c r="AE85" i="17"/>
  <c r="AC84" i="17"/>
  <c r="AB85" i="17"/>
  <c r="AD84" i="17"/>
  <c r="AC84" i="16"/>
  <c r="AB85" i="16"/>
  <c r="AD84" i="16"/>
  <c r="AG84" i="16"/>
  <c r="AF84" i="16"/>
  <c r="G84" i="16" s="1"/>
  <c r="AE85" i="16"/>
  <c r="AD58" i="1"/>
  <c r="AC58" i="1"/>
  <c r="AB59" i="1"/>
  <c r="AF57" i="1"/>
  <c r="AG57" i="1"/>
  <c r="AE58" i="1"/>
  <c r="AE84" i="12"/>
  <c r="AF83" i="12"/>
  <c r="G83" i="12" s="1"/>
  <c r="AG83" i="12"/>
  <c r="AD82" i="12"/>
  <c r="AC82" i="12"/>
  <c r="AB83" i="12"/>
  <c r="AC83" i="11"/>
  <c r="AB84" i="11"/>
  <c r="AD83" i="11"/>
  <c r="AE85" i="11"/>
  <c r="AG84" i="11"/>
  <c r="AF84" i="11"/>
  <c r="G84" i="11" s="1"/>
  <c r="AC79" i="10"/>
  <c r="AB79" i="10"/>
  <c r="G79" i="10" s="1"/>
  <c r="AA80" i="10"/>
  <c r="AC79" i="9"/>
  <c r="AB79" i="9"/>
  <c r="G79" i="9" s="1"/>
  <c r="AA80" i="9"/>
  <c r="G57" i="1"/>
  <c r="AG85" i="17" l="1"/>
  <c r="AF85" i="17"/>
  <c r="G85" i="17" s="1"/>
  <c r="AE86" i="17"/>
  <c r="AC85" i="17"/>
  <c r="AB86" i="17"/>
  <c r="AD85" i="17"/>
  <c r="AG85" i="16"/>
  <c r="AF85" i="16"/>
  <c r="G85" i="16" s="1"/>
  <c r="AE86" i="16"/>
  <c r="AC85" i="16"/>
  <c r="AB86" i="16"/>
  <c r="AD85" i="16"/>
  <c r="AC59" i="1"/>
  <c r="AB60" i="1"/>
  <c r="AD59" i="1"/>
  <c r="AF58" i="1"/>
  <c r="AE59" i="1"/>
  <c r="AG58" i="1"/>
  <c r="AE85" i="12"/>
  <c r="AF84" i="12"/>
  <c r="G84" i="12" s="1"/>
  <c r="AG84" i="12"/>
  <c r="AD83" i="12"/>
  <c r="AC83" i="12"/>
  <c r="AB84" i="12"/>
  <c r="AG85" i="11"/>
  <c r="AE86" i="11"/>
  <c r="AF85" i="11"/>
  <c r="G85" i="11" s="1"/>
  <c r="AC84" i="11"/>
  <c r="AB85" i="11"/>
  <c r="AD84" i="11"/>
  <c r="AC80" i="10"/>
  <c r="AB80" i="10"/>
  <c r="G80" i="10" s="1"/>
  <c r="AA81" i="10"/>
  <c r="AC80" i="9"/>
  <c r="AB80" i="9"/>
  <c r="G80" i="9" s="1"/>
  <c r="AA81" i="9"/>
  <c r="G58" i="1"/>
  <c r="AG86" i="17" l="1"/>
  <c r="AF86" i="17"/>
  <c r="G86" i="17" s="1"/>
  <c r="AE87" i="17"/>
  <c r="AC86" i="17"/>
  <c r="AB87" i="17"/>
  <c r="AD86" i="17"/>
  <c r="AG86" i="16"/>
  <c r="AF86" i="16"/>
  <c r="G86" i="16" s="1"/>
  <c r="AE87" i="16"/>
  <c r="AC86" i="16"/>
  <c r="AB87" i="16"/>
  <c r="AD86" i="16"/>
  <c r="AD60" i="1"/>
  <c r="AC60" i="1"/>
  <c r="AB61" i="1"/>
  <c r="AG59" i="1"/>
  <c r="AF59" i="1"/>
  <c r="G59" i="1" s="1"/>
  <c r="AE60" i="1"/>
  <c r="AE86" i="12"/>
  <c r="AF85" i="12"/>
  <c r="G85" i="12" s="1"/>
  <c r="AG85" i="12"/>
  <c r="AD84" i="12"/>
  <c r="AC84" i="12"/>
  <c r="AB85" i="12"/>
  <c r="AG86" i="11"/>
  <c r="AE87" i="11"/>
  <c r="AF86" i="11"/>
  <c r="G86" i="11" s="1"/>
  <c r="AB86" i="11"/>
  <c r="AC85" i="11"/>
  <c r="AD85" i="11"/>
  <c r="AC81" i="10"/>
  <c r="AB81" i="10"/>
  <c r="G81" i="10" s="1"/>
  <c r="AA82" i="10"/>
  <c r="AB81" i="9"/>
  <c r="G81" i="9" s="1"/>
  <c r="AC81" i="9"/>
  <c r="AA82" i="9"/>
  <c r="AG87" i="17" l="1"/>
  <c r="AF87" i="17"/>
  <c r="G87" i="17" s="1"/>
  <c r="AE88" i="17"/>
  <c r="AC87" i="17"/>
  <c r="AB88" i="17"/>
  <c r="AD87" i="17"/>
  <c r="AG87" i="16"/>
  <c r="AF87" i="16"/>
  <c r="G87" i="16" s="1"/>
  <c r="AE88" i="16"/>
  <c r="AC87" i="16"/>
  <c r="AB88" i="16"/>
  <c r="AD87" i="16"/>
  <c r="AC61" i="1"/>
  <c r="AB62" i="1"/>
  <c r="AD61" i="1"/>
  <c r="AF60" i="1"/>
  <c r="AE61" i="1"/>
  <c r="AG60" i="1"/>
  <c r="AE87" i="12"/>
  <c r="AF86" i="12"/>
  <c r="G86" i="12" s="1"/>
  <c r="AG86" i="12"/>
  <c r="AD85" i="12"/>
  <c r="AC85" i="12"/>
  <c r="AB86" i="12"/>
  <c r="AC86" i="11"/>
  <c r="AB87" i="11"/>
  <c r="AD86" i="11"/>
  <c r="AG87" i="11"/>
  <c r="AE88" i="11"/>
  <c r="AF87" i="11"/>
  <c r="G87" i="11" s="1"/>
  <c r="AB82" i="10"/>
  <c r="G82" i="10" s="1"/>
  <c r="AC82" i="10"/>
  <c r="AA83" i="10"/>
  <c r="AC82" i="9"/>
  <c r="AB82" i="9"/>
  <c r="G82" i="9" s="1"/>
  <c r="AA83" i="9"/>
  <c r="G60" i="1"/>
  <c r="AG88" i="17" l="1"/>
  <c r="AF88" i="17"/>
  <c r="G88" i="17" s="1"/>
  <c r="AE89" i="17"/>
  <c r="AC88" i="17"/>
  <c r="AB89" i="17"/>
  <c r="AD88" i="17"/>
  <c r="AG88" i="16"/>
  <c r="AF88" i="16"/>
  <c r="G88" i="16" s="1"/>
  <c r="AE89" i="16"/>
  <c r="AC88" i="16"/>
  <c r="AB89" i="16"/>
  <c r="AD88" i="16"/>
  <c r="AD62" i="1"/>
  <c r="AC62" i="1"/>
  <c r="AB63" i="1"/>
  <c r="AF61" i="1"/>
  <c r="AG61" i="1"/>
  <c r="AE62" i="1"/>
  <c r="AE88" i="12"/>
  <c r="AG87" i="12"/>
  <c r="AF87" i="12"/>
  <c r="G87" i="12" s="1"/>
  <c r="AD86" i="12"/>
  <c r="AC86" i="12"/>
  <c r="AB87" i="12"/>
  <c r="AC87" i="11"/>
  <c r="AB88" i="11"/>
  <c r="AD87" i="11"/>
  <c r="AG88" i="11"/>
  <c r="AE89" i="11"/>
  <c r="AF88" i="11"/>
  <c r="G88" i="11" s="1"/>
  <c r="AC83" i="10"/>
  <c r="AB83" i="10"/>
  <c r="G83" i="10" s="1"/>
  <c r="AA84" i="10"/>
  <c r="AC83" i="9"/>
  <c r="AB83" i="9"/>
  <c r="G83" i="9" s="1"/>
  <c r="AA84" i="9"/>
  <c r="G61" i="1"/>
  <c r="AG89" i="17" l="1"/>
  <c r="AF89" i="17"/>
  <c r="G89" i="17" s="1"/>
  <c r="AE90" i="17"/>
  <c r="AC89" i="17"/>
  <c r="AB90" i="17"/>
  <c r="AD89" i="17"/>
  <c r="AG89" i="16"/>
  <c r="AF89" i="16"/>
  <c r="G89" i="16" s="1"/>
  <c r="AE90" i="16"/>
  <c r="AC89" i="16"/>
  <c r="AB90" i="16"/>
  <c r="AD89" i="16"/>
  <c r="AC63" i="1"/>
  <c r="AB64" i="1"/>
  <c r="AD63" i="1"/>
  <c r="AF62" i="1"/>
  <c r="AE63" i="1"/>
  <c r="AG62" i="1"/>
  <c r="AG88" i="12"/>
  <c r="AF88" i="12"/>
  <c r="G88" i="12" s="1"/>
  <c r="AE89" i="12"/>
  <c r="AD87" i="12"/>
  <c r="AC87" i="12"/>
  <c r="AB88" i="12"/>
  <c r="AC88" i="11"/>
  <c r="AB89" i="11"/>
  <c r="AD88" i="11"/>
  <c r="AG89" i="11"/>
  <c r="AE90" i="11"/>
  <c r="AF89" i="11"/>
  <c r="G89" i="11" s="1"/>
  <c r="AC84" i="10"/>
  <c r="AB84" i="10"/>
  <c r="G84" i="10" s="1"/>
  <c r="AA85" i="10"/>
  <c r="AC84" i="9"/>
  <c r="AB84" i="9"/>
  <c r="G84" i="9" s="1"/>
  <c r="AA85" i="9"/>
  <c r="G62" i="1"/>
  <c r="AG90" i="17" l="1"/>
  <c r="AF90" i="17"/>
  <c r="G90" i="17" s="1"/>
  <c r="AE91" i="17"/>
  <c r="AC90" i="17"/>
  <c r="AB91" i="17"/>
  <c r="AD90" i="17"/>
  <c r="AG90" i="16"/>
  <c r="AF90" i="16"/>
  <c r="G90" i="16" s="1"/>
  <c r="AE91" i="16"/>
  <c r="AC90" i="16"/>
  <c r="AB91" i="16"/>
  <c r="AD90" i="16"/>
  <c r="AC64" i="1"/>
  <c r="AD64" i="1"/>
  <c r="AB65" i="1"/>
  <c r="AF63" i="1"/>
  <c r="AE64" i="1"/>
  <c r="AG63" i="1"/>
  <c r="AG89" i="12"/>
  <c r="AF89" i="12"/>
  <c r="G89" i="12" s="1"/>
  <c r="AE90" i="12"/>
  <c r="AB89" i="12"/>
  <c r="AD88" i="12"/>
  <c r="AC88" i="12"/>
  <c r="AC89" i="11"/>
  <c r="AB90" i="11"/>
  <c r="AD89" i="11"/>
  <c r="AG90" i="11"/>
  <c r="AE91" i="11"/>
  <c r="AF90" i="11"/>
  <c r="G90" i="11" s="1"/>
  <c r="AC85" i="10"/>
  <c r="AB85" i="10"/>
  <c r="G85" i="10" s="1"/>
  <c r="AA86" i="10"/>
  <c r="AB85" i="9"/>
  <c r="G85" i="9" s="1"/>
  <c r="AC85" i="9"/>
  <c r="AA86" i="9"/>
  <c r="G63" i="1"/>
  <c r="AG91" i="17" l="1"/>
  <c r="AF91" i="17"/>
  <c r="G91" i="17" s="1"/>
  <c r="AE92" i="17"/>
  <c r="AC91" i="17"/>
  <c r="AB92" i="17"/>
  <c r="AD91" i="17"/>
  <c r="AG91" i="16"/>
  <c r="AF91" i="16"/>
  <c r="G91" i="16" s="1"/>
  <c r="AE92" i="16"/>
  <c r="AC91" i="16"/>
  <c r="AB92" i="16"/>
  <c r="AD91" i="16"/>
  <c r="AC65" i="1"/>
  <c r="AD65" i="1"/>
  <c r="AB66" i="1"/>
  <c r="AF64" i="1"/>
  <c r="AG64" i="1"/>
  <c r="AE65" i="1"/>
  <c r="AG90" i="12"/>
  <c r="AF90" i="12"/>
  <c r="G90" i="12" s="1"/>
  <c r="AE91" i="12"/>
  <c r="AC89" i="12"/>
  <c r="AB90" i="12"/>
  <c r="AD89" i="12"/>
  <c r="AC90" i="11"/>
  <c r="AB91" i="11"/>
  <c r="AD90" i="11"/>
  <c r="AG91" i="11"/>
  <c r="AE92" i="11"/>
  <c r="AF91" i="11"/>
  <c r="G91" i="11" s="1"/>
  <c r="AB86" i="10"/>
  <c r="G86" i="10" s="1"/>
  <c r="AC86" i="10"/>
  <c r="AA87" i="10"/>
  <c r="AC86" i="9"/>
  <c r="AB86" i="9"/>
  <c r="G86" i="9" s="1"/>
  <c r="AA87" i="9"/>
  <c r="G64" i="1"/>
  <c r="AG92" i="17" l="1"/>
  <c r="AE93" i="17"/>
  <c r="AF92" i="17"/>
  <c r="G92" i="17" s="1"/>
  <c r="AB93" i="17"/>
  <c r="AC92" i="17"/>
  <c r="AD92" i="17"/>
  <c r="AG92" i="16"/>
  <c r="AE93" i="16"/>
  <c r="AF92" i="16"/>
  <c r="G92" i="16" s="1"/>
  <c r="AB93" i="16"/>
  <c r="AC92" i="16"/>
  <c r="AD92" i="16"/>
  <c r="AD66" i="1"/>
  <c r="AB67" i="1"/>
  <c r="AC66" i="1"/>
  <c r="AF65" i="1"/>
  <c r="AE66" i="1"/>
  <c r="AG65" i="1"/>
  <c r="AG91" i="12"/>
  <c r="AF91" i="12"/>
  <c r="G91" i="12" s="1"/>
  <c r="AE92" i="12"/>
  <c r="AC90" i="12"/>
  <c r="AB91" i="12"/>
  <c r="AD90" i="12"/>
  <c r="AB92" i="11"/>
  <c r="AC91" i="11"/>
  <c r="AD91" i="11"/>
  <c r="AF92" i="11"/>
  <c r="G92" i="11" s="1"/>
  <c r="AE93" i="11"/>
  <c r="AG92" i="11"/>
  <c r="AC87" i="10"/>
  <c r="AB87" i="10"/>
  <c r="G87" i="10" s="1"/>
  <c r="AA88" i="10"/>
  <c r="AC87" i="9"/>
  <c r="AB87" i="9"/>
  <c r="G87" i="9" s="1"/>
  <c r="AA88" i="9"/>
  <c r="G65" i="1"/>
  <c r="AB94" i="17" l="1"/>
  <c r="AD93" i="17"/>
  <c r="AC93" i="17"/>
  <c r="AF93" i="17"/>
  <c r="G93" i="17" s="1"/>
  <c r="AE94" i="17"/>
  <c r="AG93" i="17"/>
  <c r="AB94" i="16"/>
  <c r="AD93" i="16"/>
  <c r="AC93" i="16"/>
  <c r="AF93" i="16"/>
  <c r="G93" i="16" s="1"/>
  <c r="AE94" i="16"/>
  <c r="AG93" i="16"/>
  <c r="AC67" i="1"/>
  <c r="AB68" i="1"/>
  <c r="AD67" i="1"/>
  <c r="AF66" i="1"/>
  <c r="AE67" i="1"/>
  <c r="AG66" i="1"/>
  <c r="AE93" i="12"/>
  <c r="AF92" i="12"/>
  <c r="G92" i="12" s="1"/>
  <c r="AG92" i="12"/>
  <c r="AC91" i="12"/>
  <c r="AB92" i="12"/>
  <c r="AD91" i="12"/>
  <c r="AF93" i="11"/>
  <c r="G93" i="11" s="1"/>
  <c r="AE94" i="11"/>
  <c r="AG93" i="11"/>
  <c r="AB93" i="11"/>
  <c r="AD92" i="11"/>
  <c r="AC92" i="11"/>
  <c r="AC88" i="10"/>
  <c r="AB88" i="10"/>
  <c r="G88" i="10" s="1"/>
  <c r="AA89" i="10"/>
  <c r="AC88" i="9"/>
  <c r="AB88" i="9"/>
  <c r="G88" i="9" s="1"/>
  <c r="AA89" i="9"/>
  <c r="G66" i="1"/>
  <c r="AF94" i="17" l="1"/>
  <c r="G94" i="17" s="1"/>
  <c r="AE95" i="17"/>
  <c r="AG94" i="17"/>
  <c r="AB95" i="17"/>
  <c r="AD94" i="17"/>
  <c r="AC94" i="17"/>
  <c r="AF94" i="16"/>
  <c r="G94" i="16" s="1"/>
  <c r="AE95" i="16"/>
  <c r="AG94" i="16"/>
  <c r="AB95" i="16"/>
  <c r="AD94" i="16"/>
  <c r="AC94" i="16"/>
  <c r="AC68" i="1"/>
  <c r="AD68" i="1"/>
  <c r="AB69" i="1"/>
  <c r="AG67" i="1"/>
  <c r="AF67" i="1"/>
  <c r="G67" i="1" s="1"/>
  <c r="AE68" i="1"/>
  <c r="AF93" i="12"/>
  <c r="G93" i="12" s="1"/>
  <c r="AE94" i="12"/>
  <c r="AG93" i="12"/>
  <c r="AB93" i="12"/>
  <c r="AC92" i="12"/>
  <c r="AD92" i="12"/>
  <c r="AB94" i="11"/>
  <c r="AD93" i="11"/>
  <c r="AC93" i="11"/>
  <c r="AF94" i="11"/>
  <c r="G94" i="11" s="1"/>
  <c r="AE95" i="11"/>
  <c r="AG94" i="11"/>
  <c r="AC89" i="10"/>
  <c r="AB89" i="10"/>
  <c r="G89" i="10" s="1"/>
  <c r="AA90" i="10"/>
  <c r="AB89" i="9"/>
  <c r="G89" i="9" s="1"/>
  <c r="AC89" i="9"/>
  <c r="AA90" i="9"/>
  <c r="AB96" i="17" l="1"/>
  <c r="AD95" i="17"/>
  <c r="AC95" i="17"/>
  <c r="AF95" i="17"/>
  <c r="G95" i="17" s="1"/>
  <c r="AE96" i="17"/>
  <c r="AG95" i="17"/>
  <c r="AB96" i="16"/>
  <c r="AD95" i="16"/>
  <c r="AC95" i="16"/>
  <c r="AF95" i="16"/>
  <c r="G95" i="16" s="1"/>
  <c r="AE96" i="16"/>
  <c r="AG95" i="16"/>
  <c r="AC69" i="1"/>
  <c r="AD69" i="1"/>
  <c r="AB70" i="1"/>
  <c r="AE69" i="1"/>
  <c r="AG68" i="1"/>
  <c r="AF68" i="1"/>
  <c r="G68" i="1" s="1"/>
  <c r="AF94" i="12"/>
  <c r="G94" i="12" s="1"/>
  <c r="AE95" i="12"/>
  <c r="AG94" i="12"/>
  <c r="AB94" i="12"/>
  <c r="AD93" i="12"/>
  <c r="AC93" i="12"/>
  <c r="AF95" i="11"/>
  <c r="G95" i="11" s="1"/>
  <c r="AE96" i="11"/>
  <c r="AG95" i="11"/>
  <c r="AB95" i="11"/>
  <c r="AD94" i="11"/>
  <c r="AC94" i="11"/>
  <c r="AB90" i="10"/>
  <c r="G90" i="10" s="1"/>
  <c r="AC90" i="10"/>
  <c r="AA91" i="10"/>
  <c r="AC90" i="9"/>
  <c r="AB90" i="9"/>
  <c r="G90" i="9" s="1"/>
  <c r="AA91" i="9"/>
  <c r="AF96" i="17" l="1"/>
  <c r="G96" i="17" s="1"/>
  <c r="AE97" i="17"/>
  <c r="AG96" i="17"/>
  <c r="AB97" i="17"/>
  <c r="AD96" i="17"/>
  <c r="AC96" i="17"/>
  <c r="AF96" i="16"/>
  <c r="G96" i="16" s="1"/>
  <c r="AE97" i="16"/>
  <c r="AG96" i="16"/>
  <c r="AB97" i="16"/>
  <c r="AD96" i="16"/>
  <c r="AC96" i="16"/>
  <c r="AD70" i="1"/>
  <c r="AC70" i="1"/>
  <c r="AB71" i="1"/>
  <c r="AE70" i="1"/>
  <c r="AG69" i="1"/>
  <c r="AF69" i="1"/>
  <c r="AE96" i="12"/>
  <c r="AG95" i="12"/>
  <c r="AF95" i="12"/>
  <c r="G95" i="12" s="1"/>
  <c r="AB95" i="12"/>
  <c r="AD94" i="12"/>
  <c r="AC94" i="12"/>
  <c r="AB96" i="11"/>
  <c r="AD95" i="11"/>
  <c r="AC95" i="11"/>
  <c r="AF96" i="11"/>
  <c r="G96" i="11" s="1"/>
  <c r="AE97" i="11"/>
  <c r="AG96" i="11"/>
  <c r="AB91" i="10"/>
  <c r="G91" i="10" s="1"/>
  <c r="AC91" i="10"/>
  <c r="AA92" i="10"/>
  <c r="AB91" i="9"/>
  <c r="G91" i="9" s="1"/>
  <c r="AC91" i="9"/>
  <c r="AA92" i="9"/>
  <c r="AB98" i="17" l="1"/>
  <c r="AD97" i="17"/>
  <c r="AC97" i="17"/>
  <c r="AF97" i="17"/>
  <c r="G97" i="17" s="1"/>
  <c r="AG97" i="17"/>
  <c r="AE98" i="17"/>
  <c r="AB98" i="16"/>
  <c r="AD97" i="16"/>
  <c r="AC97" i="16"/>
  <c r="AF97" i="16"/>
  <c r="G97" i="16" s="1"/>
  <c r="AE98" i="16"/>
  <c r="AG97" i="16"/>
  <c r="AC71" i="1"/>
  <c r="AD71" i="1"/>
  <c r="AB72" i="1"/>
  <c r="AE71" i="1"/>
  <c r="AF70" i="1"/>
  <c r="G70" i="1" s="1"/>
  <c r="AG70" i="1"/>
  <c r="AF96" i="12"/>
  <c r="G96" i="12" s="1"/>
  <c r="AE97" i="12"/>
  <c r="AG96" i="12"/>
  <c r="AB96" i="12"/>
  <c r="AD95" i="12"/>
  <c r="AC95" i="12"/>
  <c r="AF97" i="11"/>
  <c r="G97" i="11" s="1"/>
  <c r="AE98" i="11"/>
  <c r="AG97" i="11"/>
  <c r="AB97" i="11"/>
  <c r="AD96" i="11"/>
  <c r="AC96" i="11"/>
  <c r="AC92" i="10"/>
  <c r="AB92" i="10"/>
  <c r="G92" i="10" s="1"/>
  <c r="AA93" i="10"/>
  <c r="AB92" i="9"/>
  <c r="G92" i="9" s="1"/>
  <c r="AC92" i="9"/>
  <c r="AA93" i="9"/>
  <c r="AF98" i="17" l="1"/>
  <c r="G98" i="17" s="1"/>
  <c r="AG98" i="17"/>
  <c r="AE99" i="17"/>
  <c r="AB99" i="17"/>
  <c r="AD98" i="17"/>
  <c r="AC98" i="17"/>
  <c r="AF98" i="16"/>
  <c r="G98" i="16" s="1"/>
  <c r="AE99" i="16"/>
  <c r="AG98" i="16"/>
  <c r="AB99" i="16"/>
  <c r="AD98" i="16"/>
  <c r="AC98" i="16"/>
  <c r="AC72" i="1"/>
  <c r="AB73" i="1"/>
  <c r="AD72" i="1"/>
  <c r="AF71" i="1"/>
  <c r="AE72" i="1"/>
  <c r="AG71" i="1"/>
  <c r="AF97" i="12"/>
  <c r="G97" i="12" s="1"/>
  <c r="AE98" i="12"/>
  <c r="AG97" i="12"/>
  <c r="AB97" i="12"/>
  <c r="AD96" i="12"/>
  <c r="AC96" i="12"/>
  <c r="AB98" i="11"/>
  <c r="AD97" i="11"/>
  <c r="AC97" i="11"/>
  <c r="AF98" i="11"/>
  <c r="G98" i="11" s="1"/>
  <c r="AE99" i="11"/>
  <c r="AG98" i="11"/>
  <c r="AB93" i="10"/>
  <c r="G93" i="10" s="1"/>
  <c r="AC93" i="10"/>
  <c r="AA94" i="10"/>
  <c r="AC93" i="9"/>
  <c r="AB93" i="9"/>
  <c r="G93" i="9" s="1"/>
  <c r="AA94" i="9"/>
  <c r="G71" i="1"/>
  <c r="AB100" i="17" l="1"/>
  <c r="AD99" i="17"/>
  <c r="AC99" i="17"/>
  <c r="AF99" i="17"/>
  <c r="G99" i="17" s="1"/>
  <c r="AE100" i="17"/>
  <c r="AG99" i="17"/>
  <c r="AB100" i="16"/>
  <c r="AD99" i="16"/>
  <c r="AC99" i="16"/>
  <c r="AF99" i="16"/>
  <c r="G99" i="16" s="1"/>
  <c r="AE100" i="16"/>
  <c r="AG99" i="16"/>
  <c r="AC73" i="1"/>
  <c r="AD73" i="1"/>
  <c r="AB74" i="1"/>
  <c r="AF72" i="1"/>
  <c r="AE73" i="1"/>
  <c r="AG72" i="1"/>
  <c r="AF98" i="12"/>
  <c r="G98" i="12" s="1"/>
  <c r="AE99" i="12"/>
  <c r="AG98" i="12"/>
  <c r="AB98" i="12"/>
  <c r="AD97" i="12"/>
  <c r="AC97" i="12"/>
  <c r="AF99" i="11"/>
  <c r="G99" i="11" s="1"/>
  <c r="AG99" i="11"/>
  <c r="E99" i="11"/>
  <c r="AE100" i="11"/>
  <c r="AB99" i="11"/>
  <c r="AD98" i="11"/>
  <c r="AC98" i="11"/>
  <c r="AC94" i="10"/>
  <c r="AB94" i="10"/>
  <c r="G94" i="10" s="1"/>
  <c r="AA95" i="10"/>
  <c r="AB94" i="9"/>
  <c r="G94" i="9" s="1"/>
  <c r="AC94" i="9"/>
  <c r="AA95" i="9"/>
  <c r="G72" i="1"/>
  <c r="E100" i="17" l="1"/>
  <c r="AF100" i="17"/>
  <c r="G100" i="17" s="1"/>
  <c r="AG100" i="17"/>
  <c r="AE101" i="17"/>
  <c r="AD100" i="17"/>
  <c r="AB101" i="17"/>
  <c r="AC100" i="17"/>
  <c r="AF100" i="16"/>
  <c r="G100" i="16" s="1"/>
  <c r="E100" i="16"/>
  <c r="AG100" i="16"/>
  <c r="AE101" i="16"/>
  <c r="AB101" i="16"/>
  <c r="AD100" i="16"/>
  <c r="AC100" i="16"/>
  <c r="AD74" i="1"/>
  <c r="AC74" i="1"/>
  <c r="AB75" i="1"/>
  <c r="AF73" i="1"/>
  <c r="AE74" i="1"/>
  <c r="AG73" i="1"/>
  <c r="AF99" i="12"/>
  <c r="G99" i="12" s="1"/>
  <c r="AG99" i="12"/>
  <c r="AE100" i="12"/>
  <c r="AB99" i="12"/>
  <c r="AD98" i="12"/>
  <c r="AC98" i="12"/>
  <c r="AF100" i="11"/>
  <c r="G100" i="11" s="1"/>
  <c r="AG100" i="11"/>
  <c r="AE101" i="11"/>
  <c r="AB100" i="11"/>
  <c r="AD99" i="11"/>
  <c r="AC99" i="11"/>
  <c r="AC95" i="10"/>
  <c r="AB95" i="10"/>
  <c r="G95" i="10" s="1"/>
  <c r="AA96" i="10"/>
  <c r="AC95" i="9"/>
  <c r="AB95" i="9"/>
  <c r="G95" i="9" s="1"/>
  <c r="AA96" i="9"/>
  <c r="G73" i="1"/>
  <c r="AG101" i="17" l="1"/>
  <c r="AF101" i="17"/>
  <c r="G101" i="17" s="1"/>
  <c r="AE102" i="17"/>
  <c r="AD101" i="17"/>
  <c r="AB102" i="17"/>
  <c r="AC101" i="17"/>
  <c r="AF101" i="16"/>
  <c r="G101" i="16" s="1"/>
  <c r="AG101" i="16"/>
  <c r="AE102" i="16"/>
  <c r="AB102" i="16"/>
  <c r="AD101" i="16"/>
  <c r="AC101" i="16"/>
  <c r="AC75" i="1"/>
  <c r="AB76" i="1"/>
  <c r="AD75" i="1"/>
  <c r="AE75" i="1"/>
  <c r="AG74" i="1"/>
  <c r="AF74" i="1"/>
  <c r="G74" i="1" s="1"/>
  <c r="AE101" i="12"/>
  <c r="E100" i="12"/>
  <c r="AG100" i="12"/>
  <c r="AF100" i="12"/>
  <c r="G100" i="12" s="1"/>
  <c r="AB100" i="12"/>
  <c r="AD99" i="12"/>
  <c r="AC99" i="12"/>
  <c r="AB101" i="11"/>
  <c r="AC100" i="11"/>
  <c r="AD100" i="11"/>
  <c r="AF101" i="11"/>
  <c r="G101" i="11" s="1"/>
  <c r="AE102" i="11"/>
  <c r="AG101" i="11"/>
  <c r="AC96" i="10"/>
  <c r="AB96" i="10"/>
  <c r="G96" i="10" s="1"/>
  <c r="AA97" i="10"/>
  <c r="AC96" i="9"/>
  <c r="AB96" i="9"/>
  <c r="G96" i="9" s="1"/>
  <c r="AA97" i="9"/>
  <c r="AG102" i="17" l="1"/>
  <c r="AF102" i="17"/>
  <c r="G102" i="17" s="1"/>
  <c r="AE103" i="17"/>
  <c r="AD102" i="17"/>
  <c r="AC102" i="17"/>
  <c r="AB103" i="17"/>
  <c r="AB103" i="16"/>
  <c r="AD102" i="16"/>
  <c r="AC102" i="16"/>
  <c r="AF102" i="16"/>
  <c r="G102" i="16" s="1"/>
  <c r="AG102" i="16"/>
  <c r="AE103" i="16"/>
  <c r="AC76" i="1"/>
  <c r="AB77" i="1"/>
  <c r="AD76" i="1"/>
  <c r="AF75" i="1"/>
  <c r="AE76" i="1"/>
  <c r="AG75" i="1"/>
  <c r="AG101" i="12"/>
  <c r="AE102" i="12"/>
  <c r="AF101" i="12"/>
  <c r="G101" i="12" s="1"/>
  <c r="AD100" i="12"/>
  <c r="AC100" i="12"/>
  <c r="AB101" i="12"/>
  <c r="AF102" i="11"/>
  <c r="G102" i="11" s="1"/>
  <c r="AG102" i="11"/>
  <c r="AE103" i="11"/>
  <c r="AB102" i="11"/>
  <c r="AD101" i="11"/>
  <c r="AC101" i="11"/>
  <c r="AB97" i="10"/>
  <c r="G97" i="10" s="1"/>
  <c r="AC97" i="10"/>
  <c r="AA98" i="10"/>
  <c r="AC97" i="9"/>
  <c r="AB97" i="9"/>
  <c r="G97" i="9" s="1"/>
  <c r="AA98" i="9"/>
  <c r="G75" i="1"/>
  <c r="AG103" i="17" l="1"/>
  <c r="AF103" i="17"/>
  <c r="G103" i="17" s="1"/>
  <c r="AE104" i="17"/>
  <c r="AD103" i="17"/>
  <c r="AC103" i="17"/>
  <c r="AB104" i="17"/>
  <c r="AF103" i="16"/>
  <c r="G103" i="16" s="1"/>
  <c r="AE104" i="16"/>
  <c r="AG103" i="16"/>
  <c r="AB104" i="16"/>
  <c r="AD103" i="16"/>
  <c r="AC103" i="16"/>
  <c r="AC77" i="1"/>
  <c r="AB78" i="1"/>
  <c r="AD77" i="1"/>
  <c r="AF76" i="1"/>
  <c r="AE77" i="1"/>
  <c r="AG76" i="1"/>
  <c r="AF102" i="12"/>
  <c r="G102" i="12" s="1"/>
  <c r="AG102" i="12"/>
  <c r="AE103" i="12"/>
  <c r="AB102" i="12"/>
  <c r="AD101" i="12"/>
  <c r="AC101" i="12"/>
  <c r="AB103" i="11"/>
  <c r="AC102" i="11"/>
  <c r="AD102" i="11"/>
  <c r="AF103" i="11"/>
  <c r="G103" i="11" s="1"/>
  <c r="AE104" i="11"/>
  <c r="AG103" i="11"/>
  <c r="AC98" i="10"/>
  <c r="AB98" i="10"/>
  <c r="G98" i="10" s="1"/>
  <c r="AA99" i="10"/>
  <c r="AB98" i="9"/>
  <c r="G98" i="9" s="1"/>
  <c r="AC98" i="9"/>
  <c r="AA99" i="9"/>
  <c r="G76" i="1"/>
  <c r="AG104" i="17" l="1"/>
  <c r="AF104" i="17"/>
  <c r="G104" i="17" s="1"/>
  <c r="AE105" i="17"/>
  <c r="AD104" i="17"/>
  <c r="AC104" i="17"/>
  <c r="AB105" i="17"/>
  <c r="AB105" i="16"/>
  <c r="AD104" i="16"/>
  <c r="AC104" i="16"/>
  <c r="AF104" i="16"/>
  <c r="G104" i="16" s="1"/>
  <c r="AE105" i="16"/>
  <c r="AG104" i="16"/>
  <c r="AD78" i="1"/>
  <c r="AC78" i="1"/>
  <c r="AB79" i="1"/>
  <c r="AF77" i="1"/>
  <c r="AE78" i="1"/>
  <c r="AG77" i="1"/>
  <c r="AG103" i="12"/>
  <c r="AF103" i="12"/>
  <c r="G103" i="12" s="1"/>
  <c r="AE104" i="12"/>
  <c r="AC102" i="12"/>
  <c r="AB103" i="12"/>
  <c r="AD102" i="12"/>
  <c r="AF104" i="11"/>
  <c r="G104" i="11" s="1"/>
  <c r="AE105" i="11"/>
  <c r="AG104" i="11"/>
  <c r="AB104" i="11"/>
  <c r="AC103" i="11"/>
  <c r="AD103" i="11"/>
  <c r="AB99" i="10"/>
  <c r="G99" i="10" s="1"/>
  <c r="E99" i="10"/>
  <c r="AC99" i="10"/>
  <c r="AA100" i="10"/>
  <c r="AC99" i="9"/>
  <c r="E99" i="9"/>
  <c r="AB99" i="9"/>
  <c r="G99" i="9" s="1"/>
  <c r="AA100" i="9"/>
  <c r="G77" i="1"/>
  <c r="AG105" i="17" l="1"/>
  <c r="AF105" i="17"/>
  <c r="G105" i="17" s="1"/>
  <c r="AE106" i="17"/>
  <c r="AD105" i="17"/>
  <c r="AC105" i="17"/>
  <c r="AB106" i="17"/>
  <c r="AF105" i="16"/>
  <c r="G105" i="16" s="1"/>
  <c r="AE106" i="16"/>
  <c r="AG105" i="16"/>
  <c r="AB106" i="16"/>
  <c r="AD105" i="16"/>
  <c r="AC105" i="16"/>
  <c r="AC79" i="1"/>
  <c r="AB80" i="1"/>
  <c r="AD79" i="1"/>
  <c r="AF78" i="1"/>
  <c r="AE79" i="1"/>
  <c r="AG78" i="1"/>
  <c r="AF104" i="12"/>
  <c r="G104" i="12" s="1"/>
  <c r="AG104" i="12"/>
  <c r="AE105" i="12"/>
  <c r="AC103" i="12"/>
  <c r="AB104" i="12"/>
  <c r="AD103" i="12"/>
  <c r="AB105" i="11"/>
  <c r="AC104" i="11"/>
  <c r="AD104" i="11"/>
  <c r="AF105" i="11"/>
  <c r="G105" i="11" s="1"/>
  <c r="AE106" i="11"/>
  <c r="AG105" i="11"/>
  <c r="AC100" i="10"/>
  <c r="AB100" i="10"/>
  <c r="G100" i="10" s="1"/>
  <c r="AA101" i="10"/>
  <c r="AB100" i="9"/>
  <c r="G100" i="9" s="1"/>
  <c r="AC100" i="9"/>
  <c r="AA101" i="9"/>
  <c r="G78" i="1"/>
  <c r="AG106" i="17" l="1"/>
  <c r="AF106" i="17"/>
  <c r="G106" i="17" s="1"/>
  <c r="AE107" i="17"/>
  <c r="AD106" i="17"/>
  <c r="AC106" i="17"/>
  <c r="AB107" i="17"/>
  <c r="AB107" i="16"/>
  <c r="AD106" i="16"/>
  <c r="AC106" i="16"/>
  <c r="AF106" i="16"/>
  <c r="G106" i="16" s="1"/>
  <c r="AE107" i="16"/>
  <c r="AG106" i="16"/>
  <c r="AC80" i="1"/>
  <c r="AB81" i="1"/>
  <c r="AD80" i="1"/>
  <c r="AG79" i="1"/>
  <c r="AF79" i="1"/>
  <c r="G79" i="1" s="1"/>
  <c r="AE80" i="1"/>
  <c r="AG105" i="12"/>
  <c r="AF105" i="12"/>
  <c r="G105" i="12" s="1"/>
  <c r="AE106" i="12"/>
  <c r="AD104" i="12"/>
  <c r="AC104" i="12"/>
  <c r="AB105" i="12"/>
  <c r="AF106" i="11"/>
  <c r="G106" i="11" s="1"/>
  <c r="AE107" i="11"/>
  <c r="AG106" i="11"/>
  <c r="AB106" i="11"/>
  <c r="AC105" i="11"/>
  <c r="AD105" i="11"/>
  <c r="AC101" i="10"/>
  <c r="AB101" i="10"/>
  <c r="G101" i="10" s="1"/>
  <c r="AA102" i="10"/>
  <c r="AC101" i="9"/>
  <c r="AB101" i="9"/>
  <c r="G101" i="9" s="1"/>
  <c r="AA102" i="9"/>
  <c r="AG107" i="17" l="1"/>
  <c r="AF107" i="17"/>
  <c r="G107" i="17" s="1"/>
  <c r="AE108" i="17"/>
  <c r="AD107" i="17"/>
  <c r="AC107" i="17"/>
  <c r="AB108" i="17"/>
  <c r="AF107" i="16"/>
  <c r="G107" i="16" s="1"/>
  <c r="AE108" i="16"/>
  <c r="AG107" i="16"/>
  <c r="AB108" i="16"/>
  <c r="AD107" i="16"/>
  <c r="AC107" i="16"/>
  <c r="AC81" i="1"/>
  <c r="AB82" i="1"/>
  <c r="AD81" i="1"/>
  <c r="AF80" i="1"/>
  <c r="AE81" i="1"/>
  <c r="AG80" i="1"/>
  <c r="AG106" i="12"/>
  <c r="AF106" i="12"/>
  <c r="G106" i="12" s="1"/>
  <c r="AE107" i="12"/>
  <c r="AD105" i="12"/>
  <c r="AC105" i="12"/>
  <c r="AB106" i="12"/>
  <c r="AB107" i="11"/>
  <c r="AC106" i="11"/>
  <c r="AD106" i="11"/>
  <c r="AF107" i="11"/>
  <c r="G107" i="11" s="1"/>
  <c r="AE108" i="11"/>
  <c r="AG107" i="11"/>
  <c r="AC102" i="10"/>
  <c r="AB102" i="10"/>
  <c r="G102" i="10" s="1"/>
  <c r="AA103" i="10"/>
  <c r="AC102" i="9"/>
  <c r="AB102" i="9"/>
  <c r="G102" i="9" s="1"/>
  <c r="AA103" i="9"/>
  <c r="G80" i="1"/>
  <c r="AG108" i="17" l="1"/>
  <c r="AF108" i="17"/>
  <c r="G108" i="17" s="1"/>
  <c r="AE109" i="17"/>
  <c r="AD108" i="17"/>
  <c r="AC108" i="17"/>
  <c r="AB109" i="17"/>
  <c r="AB109" i="16"/>
  <c r="AD108" i="16"/>
  <c r="AC108" i="16"/>
  <c r="AF108" i="16"/>
  <c r="G108" i="16" s="1"/>
  <c r="AE109" i="16"/>
  <c r="AG108" i="16"/>
  <c r="AD82" i="1"/>
  <c r="AC82" i="1"/>
  <c r="AB83" i="1"/>
  <c r="AF81" i="1"/>
  <c r="AE82" i="1"/>
  <c r="AG81" i="1"/>
  <c r="AG107" i="12"/>
  <c r="AF107" i="12"/>
  <c r="G107" i="12" s="1"/>
  <c r="AE108" i="12"/>
  <c r="AD106" i="12"/>
  <c r="AC106" i="12"/>
  <c r="AB107" i="12"/>
  <c r="AF108" i="11"/>
  <c r="G108" i="11" s="1"/>
  <c r="AE109" i="11"/>
  <c r="AG108" i="11"/>
  <c r="AB108" i="11"/>
  <c r="AC107" i="11"/>
  <c r="AD107" i="11"/>
  <c r="AB103" i="10"/>
  <c r="G103" i="10" s="1"/>
  <c r="AC103" i="10"/>
  <c r="AA104" i="10"/>
  <c r="AC103" i="9"/>
  <c r="AB103" i="9"/>
  <c r="G103" i="9" s="1"/>
  <c r="AA104" i="9"/>
  <c r="G81" i="1"/>
  <c r="AG109" i="17" l="1"/>
  <c r="AF109" i="17"/>
  <c r="G109" i="17" s="1"/>
  <c r="AE110" i="17"/>
  <c r="AD109" i="17"/>
  <c r="AC109" i="17"/>
  <c r="AB110" i="17"/>
  <c r="AF109" i="16"/>
  <c r="G109" i="16" s="1"/>
  <c r="AE110" i="16"/>
  <c r="AG109" i="16"/>
  <c r="AB110" i="16"/>
  <c r="AD109" i="16"/>
  <c r="AC109" i="16"/>
  <c r="AC83" i="1"/>
  <c r="AD83" i="1"/>
  <c r="AB84" i="1"/>
  <c r="AG82" i="1"/>
  <c r="AE83" i="1"/>
  <c r="AF82" i="1"/>
  <c r="G82" i="1" s="1"/>
  <c r="AG108" i="12"/>
  <c r="AF108" i="12"/>
  <c r="G108" i="12" s="1"/>
  <c r="AE109" i="12"/>
  <c r="AD107" i="12"/>
  <c r="AC107" i="12"/>
  <c r="AB108" i="12"/>
  <c r="AB109" i="11"/>
  <c r="AC108" i="11"/>
  <c r="AD108" i="11"/>
  <c r="AF109" i="11"/>
  <c r="G109" i="11" s="1"/>
  <c r="AE110" i="11"/>
  <c r="AG109" i="11"/>
  <c r="AB104" i="10"/>
  <c r="G104" i="10" s="1"/>
  <c r="AC104" i="10"/>
  <c r="AA105" i="10"/>
  <c r="AB104" i="9"/>
  <c r="G104" i="9" s="1"/>
  <c r="AC104" i="9"/>
  <c r="AA105" i="9"/>
  <c r="AG110" i="17" l="1"/>
  <c r="AF110" i="17"/>
  <c r="G110" i="17" s="1"/>
  <c r="AE111" i="17"/>
  <c r="AD110" i="17"/>
  <c r="AC110" i="17"/>
  <c r="AB111" i="17"/>
  <c r="AB111" i="16"/>
  <c r="AD110" i="16"/>
  <c r="AC110" i="16"/>
  <c r="AF110" i="16"/>
  <c r="G110" i="16" s="1"/>
  <c r="AE111" i="16"/>
  <c r="AG110" i="16"/>
  <c r="AB85" i="1"/>
  <c r="AD84" i="1"/>
  <c r="AC84" i="1"/>
  <c r="AF83" i="1"/>
  <c r="AE84" i="1"/>
  <c r="AG83" i="1"/>
  <c r="AG109" i="12"/>
  <c r="AF109" i="12"/>
  <c r="G109" i="12" s="1"/>
  <c r="AE110" i="12"/>
  <c r="AD108" i="12"/>
  <c r="AC108" i="12"/>
  <c r="AB109" i="12"/>
  <c r="AF110" i="11"/>
  <c r="G110" i="11" s="1"/>
  <c r="AE111" i="11"/>
  <c r="AG110" i="11"/>
  <c r="AB110" i="11"/>
  <c r="AC109" i="11"/>
  <c r="AD109" i="11"/>
  <c r="AC105" i="10"/>
  <c r="AB105" i="10"/>
  <c r="G105" i="10" s="1"/>
  <c r="AA106" i="10"/>
  <c r="AC105" i="9"/>
  <c r="AB105" i="9"/>
  <c r="G105" i="9" s="1"/>
  <c r="AA106" i="9"/>
  <c r="G83" i="1"/>
  <c r="AE112" i="17" l="1"/>
  <c r="AG111" i="17"/>
  <c r="AF111" i="17"/>
  <c r="G111" i="17" s="1"/>
  <c r="AB112" i="17"/>
  <c r="AD111" i="17"/>
  <c r="AC111" i="17"/>
  <c r="AF111" i="16"/>
  <c r="G111" i="16" s="1"/>
  <c r="AG111" i="16"/>
  <c r="AE112" i="16"/>
  <c r="AB112" i="16"/>
  <c r="AD111" i="16"/>
  <c r="AC111" i="16"/>
  <c r="AD85" i="1"/>
  <c r="AB86" i="1"/>
  <c r="AC85" i="1"/>
  <c r="AF84" i="1"/>
  <c r="G84" i="1" s="1"/>
  <c r="AE85" i="1"/>
  <c r="AG84" i="1"/>
  <c r="AG110" i="12"/>
  <c r="AF110" i="12"/>
  <c r="G110" i="12" s="1"/>
  <c r="AE111" i="12"/>
  <c r="AD109" i="12"/>
  <c r="AC109" i="12"/>
  <c r="AB110" i="12"/>
  <c r="AC110" i="11"/>
  <c r="AD110" i="11"/>
  <c r="AB111" i="11"/>
  <c r="E111" i="11"/>
  <c r="AG111" i="11"/>
  <c r="AE112" i="11"/>
  <c r="AF111" i="11"/>
  <c r="G111" i="11" s="1"/>
  <c r="AC106" i="10"/>
  <c r="AB106" i="10"/>
  <c r="G106" i="10" s="1"/>
  <c r="AA107" i="10"/>
  <c r="AC106" i="9"/>
  <c r="AB106" i="9"/>
  <c r="G106" i="9" s="1"/>
  <c r="AA107" i="9"/>
  <c r="AB113" i="17" l="1"/>
  <c r="AD112" i="17"/>
  <c r="AC112" i="17"/>
  <c r="AE113" i="17"/>
  <c r="AF112" i="17"/>
  <c r="G112" i="17" s="1"/>
  <c r="E112" i="17"/>
  <c r="AG112" i="17"/>
  <c r="AD112" i="16"/>
  <c r="AC112" i="16"/>
  <c r="AB113" i="16"/>
  <c r="E112" i="16"/>
  <c r="AG112" i="16"/>
  <c r="AF112" i="16"/>
  <c r="G112" i="16" s="1"/>
  <c r="AE113" i="16"/>
  <c r="AB87" i="1"/>
  <c r="AD86" i="1"/>
  <c r="AC86" i="1"/>
  <c r="AE86" i="1"/>
  <c r="AG85" i="1"/>
  <c r="AF85" i="1"/>
  <c r="G85" i="1" s="1"/>
  <c r="AE112" i="12"/>
  <c r="AF111" i="12"/>
  <c r="G111" i="12" s="1"/>
  <c r="AG111" i="12"/>
  <c r="AD110" i="12"/>
  <c r="AC110" i="12"/>
  <c r="AB111" i="12"/>
  <c r="AG112" i="11"/>
  <c r="AE113" i="11"/>
  <c r="AF112" i="11"/>
  <c r="G112" i="11" s="1"/>
  <c r="AD111" i="11"/>
  <c r="AC111" i="11"/>
  <c r="AB112" i="11"/>
  <c r="AB107" i="10"/>
  <c r="G107" i="10" s="1"/>
  <c r="AC107" i="10"/>
  <c r="AA108" i="10"/>
  <c r="AC107" i="9"/>
  <c r="AB107" i="9"/>
  <c r="G107" i="9" s="1"/>
  <c r="AA108" i="9"/>
  <c r="AE114" i="17" l="1"/>
  <c r="AG113" i="17"/>
  <c r="AF113" i="17"/>
  <c r="G113" i="17" s="1"/>
  <c r="AD113" i="17"/>
  <c r="AB114" i="17"/>
  <c r="AC113" i="17"/>
  <c r="AD113" i="16"/>
  <c r="AC113" i="16"/>
  <c r="AB114" i="16"/>
  <c r="AG113" i="16"/>
  <c r="AF113" i="16"/>
  <c r="G113" i="16" s="1"/>
  <c r="AE114" i="16"/>
  <c r="AD87" i="1"/>
  <c r="AC87" i="1"/>
  <c r="AB88" i="1"/>
  <c r="AE87" i="1"/>
  <c r="AF86" i="1"/>
  <c r="AG86" i="1"/>
  <c r="AE113" i="12"/>
  <c r="E112" i="12"/>
  <c r="AG112" i="12"/>
  <c r="AF112" i="12"/>
  <c r="G112" i="12" s="1"/>
  <c r="AB112" i="12"/>
  <c r="AD111" i="12"/>
  <c r="AC111" i="12"/>
  <c r="AD112" i="11"/>
  <c r="AC112" i="11"/>
  <c r="AB113" i="11"/>
  <c r="AG113" i="11"/>
  <c r="AE114" i="11"/>
  <c r="AF113" i="11"/>
  <c r="G113" i="11" s="1"/>
  <c r="AC108" i="10"/>
  <c r="AB108" i="10"/>
  <c r="G108" i="10" s="1"/>
  <c r="AA109" i="10"/>
  <c r="AB108" i="9"/>
  <c r="G108" i="9" s="1"/>
  <c r="AC108" i="9"/>
  <c r="AA109" i="9"/>
  <c r="G86" i="1"/>
  <c r="AD114" i="17" l="1"/>
  <c r="AB115" i="17"/>
  <c r="AC114" i="17"/>
  <c r="AE115" i="17"/>
  <c r="AG114" i="17"/>
  <c r="AF114" i="17"/>
  <c r="G114" i="17" s="1"/>
  <c r="AD114" i="16"/>
  <c r="AC114" i="16"/>
  <c r="AB115" i="16"/>
  <c r="AE115" i="16"/>
  <c r="AG114" i="16"/>
  <c r="AF114" i="16"/>
  <c r="G114" i="16" s="1"/>
  <c r="AD88" i="1"/>
  <c r="AC88" i="1"/>
  <c r="AB89" i="1"/>
  <c r="AE88" i="1"/>
  <c r="AG87" i="1"/>
  <c r="AF87" i="1"/>
  <c r="G87" i="1" s="1"/>
  <c r="AG113" i="12"/>
  <c r="AF113" i="12"/>
  <c r="G113" i="12" s="1"/>
  <c r="AE114" i="12"/>
  <c r="AB113" i="12"/>
  <c r="AD112" i="12"/>
  <c r="AC112" i="12"/>
  <c r="AD113" i="11"/>
  <c r="AC113" i="11"/>
  <c r="AB114" i="11"/>
  <c r="AG114" i="11"/>
  <c r="AE115" i="11"/>
  <c r="AF114" i="11"/>
  <c r="G114" i="11" s="1"/>
  <c r="AC109" i="10"/>
  <c r="AB109" i="10"/>
  <c r="G109" i="10" s="1"/>
  <c r="AA110" i="10"/>
  <c r="AC109" i="9"/>
  <c r="AB109" i="9"/>
  <c r="G109" i="9" s="1"/>
  <c r="AA110" i="9"/>
  <c r="AE116" i="17" l="1"/>
  <c r="AG115" i="17"/>
  <c r="AF115" i="17"/>
  <c r="G115" i="17" s="1"/>
  <c r="AD115" i="17"/>
  <c r="AB116" i="17"/>
  <c r="AC115" i="17"/>
  <c r="AG115" i="16"/>
  <c r="AE116" i="16"/>
  <c r="AF115" i="16"/>
  <c r="G115" i="16" s="1"/>
  <c r="AD115" i="16"/>
  <c r="AB116" i="16"/>
  <c r="AC115" i="16"/>
  <c r="AD89" i="1"/>
  <c r="AC89" i="1"/>
  <c r="AB90" i="1"/>
  <c r="AE89" i="1"/>
  <c r="AG88" i="1"/>
  <c r="AF88" i="1"/>
  <c r="G88" i="1" s="1"/>
  <c r="AE115" i="12"/>
  <c r="AG114" i="12"/>
  <c r="AF114" i="12"/>
  <c r="G114" i="12" s="1"/>
  <c r="AD113" i="12"/>
  <c r="AB114" i="12"/>
  <c r="AC113" i="12"/>
  <c r="AD114" i="11"/>
  <c r="AC114" i="11"/>
  <c r="AB115" i="11"/>
  <c r="AG115" i="11"/>
  <c r="AE116" i="11"/>
  <c r="AF115" i="11"/>
  <c r="G115" i="11" s="1"/>
  <c r="AC110" i="10"/>
  <c r="AB110" i="10"/>
  <c r="G110" i="10" s="1"/>
  <c r="AA111" i="10"/>
  <c r="AC110" i="9"/>
  <c r="AB110" i="9"/>
  <c r="G110" i="9" s="1"/>
  <c r="AA111" i="9"/>
  <c r="AD116" i="17" l="1"/>
  <c r="AB117" i="17"/>
  <c r="AC116" i="17"/>
  <c r="AE117" i="17"/>
  <c r="AG116" i="17"/>
  <c r="AF116" i="17"/>
  <c r="G116" i="17" s="1"/>
  <c r="AG116" i="16"/>
  <c r="AE117" i="16"/>
  <c r="AF116" i="16"/>
  <c r="G116" i="16" s="1"/>
  <c r="AB117" i="16"/>
  <c r="AD116" i="16"/>
  <c r="AC116" i="16"/>
  <c r="AB91" i="1"/>
  <c r="AC90" i="1"/>
  <c r="AD90" i="1"/>
  <c r="AE90" i="1"/>
  <c r="AG89" i="1"/>
  <c r="AF89" i="1"/>
  <c r="AE116" i="12"/>
  <c r="AG115" i="12"/>
  <c r="AF115" i="12"/>
  <c r="G115" i="12" s="1"/>
  <c r="AD114" i="12"/>
  <c r="AB115" i="12"/>
  <c r="AC114" i="12"/>
  <c r="AD115" i="11"/>
  <c r="AC115" i="11"/>
  <c r="AB116" i="11"/>
  <c r="AG116" i="11"/>
  <c r="AF116" i="11"/>
  <c r="G116" i="11" s="1"/>
  <c r="AE117" i="11"/>
  <c r="AC111" i="10"/>
  <c r="E111" i="10"/>
  <c r="AB111" i="10"/>
  <c r="G111" i="10" s="1"/>
  <c r="AA112" i="10"/>
  <c r="AC111" i="9"/>
  <c r="AB111" i="9"/>
  <c r="G111" i="9" s="1"/>
  <c r="E111" i="9"/>
  <c r="AA112" i="9"/>
  <c r="G89" i="1"/>
  <c r="AE118" i="17" l="1"/>
  <c r="AF117" i="17"/>
  <c r="G117" i="17" s="1"/>
  <c r="AG117" i="17"/>
  <c r="AD117" i="17"/>
  <c r="AB118" i="17"/>
  <c r="AC117" i="17"/>
  <c r="AB118" i="16"/>
  <c r="AD117" i="16"/>
  <c r="AC117" i="16"/>
  <c r="AF117" i="16"/>
  <c r="G117" i="16" s="1"/>
  <c r="AG117" i="16"/>
  <c r="AE118" i="16"/>
  <c r="AD91" i="1"/>
  <c r="AB92" i="1"/>
  <c r="AC91" i="1"/>
  <c r="AE91" i="1"/>
  <c r="AF90" i="1"/>
  <c r="AG90" i="1"/>
  <c r="AG116" i="12"/>
  <c r="AF116" i="12"/>
  <c r="G116" i="12" s="1"/>
  <c r="AE117" i="12"/>
  <c r="AD115" i="12"/>
  <c r="AB116" i="12"/>
  <c r="AC115" i="12"/>
  <c r="AB117" i="11"/>
  <c r="AD116" i="11"/>
  <c r="AC116" i="11"/>
  <c r="AF117" i="11"/>
  <c r="G117" i="11" s="1"/>
  <c r="AG117" i="11"/>
  <c r="AE118" i="11"/>
  <c r="AC112" i="10"/>
  <c r="AB112" i="10"/>
  <c r="G112" i="10" s="1"/>
  <c r="AA113" i="10"/>
  <c r="AC112" i="9"/>
  <c r="AB112" i="9"/>
  <c r="G112" i="9" s="1"/>
  <c r="AA113" i="9"/>
  <c r="G90" i="1"/>
  <c r="AD118" i="17" l="1"/>
  <c r="AB119" i="17"/>
  <c r="AC118" i="17"/>
  <c r="AE119" i="17"/>
  <c r="AG118" i="17"/>
  <c r="AF118" i="17"/>
  <c r="G118" i="17" s="1"/>
  <c r="AF118" i="16"/>
  <c r="G118" i="16" s="1"/>
  <c r="AE119" i="16"/>
  <c r="AG118" i="16"/>
  <c r="AB119" i="16"/>
  <c r="AD118" i="16"/>
  <c r="AC118" i="16"/>
  <c r="AD92" i="1"/>
  <c r="AC92" i="1"/>
  <c r="AB93" i="1"/>
  <c r="AE92" i="1"/>
  <c r="AG91" i="1"/>
  <c r="AF91" i="1"/>
  <c r="G91" i="1" s="1"/>
  <c r="AE118" i="12"/>
  <c r="AG117" i="12"/>
  <c r="AF117" i="12"/>
  <c r="G117" i="12" s="1"/>
  <c r="AD116" i="12"/>
  <c r="AB117" i="12"/>
  <c r="AC116" i="12"/>
  <c r="AF118" i="11"/>
  <c r="G118" i="11" s="1"/>
  <c r="AG118" i="11"/>
  <c r="AE119" i="11"/>
  <c r="AB118" i="11"/>
  <c r="AC117" i="11"/>
  <c r="AD117" i="11"/>
  <c r="AC113" i="10"/>
  <c r="AB113" i="10"/>
  <c r="G113" i="10" s="1"/>
  <c r="AA114" i="10"/>
  <c r="AB113" i="9"/>
  <c r="G113" i="9" s="1"/>
  <c r="AC113" i="9"/>
  <c r="AA114" i="9"/>
  <c r="AE120" i="17" l="1"/>
  <c r="AG119" i="17"/>
  <c r="AF119" i="17"/>
  <c r="G119" i="17" s="1"/>
  <c r="AB120" i="17"/>
  <c r="AD119" i="17"/>
  <c r="AC119" i="17"/>
  <c r="AB120" i="16"/>
  <c r="AD119" i="16"/>
  <c r="AC119" i="16"/>
  <c r="AF119" i="16"/>
  <c r="G119" i="16" s="1"/>
  <c r="AE120" i="16"/>
  <c r="AG119" i="16"/>
  <c r="AC93" i="1"/>
  <c r="AD93" i="1"/>
  <c r="AB94" i="1"/>
  <c r="AE93" i="1"/>
  <c r="AG92" i="1"/>
  <c r="AF92" i="1"/>
  <c r="G92" i="1" s="1"/>
  <c r="AE119" i="12"/>
  <c r="AG118" i="12"/>
  <c r="AF118" i="12"/>
  <c r="G118" i="12" s="1"/>
  <c r="AD117" i="12"/>
  <c r="AB118" i="12"/>
  <c r="AC117" i="12"/>
  <c r="AB119" i="11"/>
  <c r="AC118" i="11"/>
  <c r="AD118" i="11"/>
  <c r="AF119" i="11"/>
  <c r="G119" i="11" s="1"/>
  <c r="AG119" i="11"/>
  <c r="AE120" i="11"/>
  <c r="AB114" i="10"/>
  <c r="G114" i="10" s="1"/>
  <c r="AC114" i="10"/>
  <c r="AA115" i="10"/>
  <c r="AC114" i="9"/>
  <c r="AB114" i="9"/>
  <c r="G114" i="9" s="1"/>
  <c r="AA115" i="9"/>
  <c r="AB121" i="17" l="1"/>
  <c r="AD120" i="17"/>
  <c r="AC120" i="17"/>
  <c r="AF120" i="17"/>
  <c r="G120" i="17" s="1"/>
  <c r="AE121" i="17"/>
  <c r="AG120" i="17"/>
  <c r="AF120" i="16"/>
  <c r="G120" i="16" s="1"/>
  <c r="AE121" i="16"/>
  <c r="AG120" i="16"/>
  <c r="AB121" i="16"/>
  <c r="AD120" i="16"/>
  <c r="AC120" i="16"/>
  <c r="AB95" i="1"/>
  <c r="AC94" i="1"/>
  <c r="AD94" i="1"/>
  <c r="AE94" i="1"/>
  <c r="AG93" i="1"/>
  <c r="AF93" i="1"/>
  <c r="G93" i="1" s="1"/>
  <c r="AE120" i="12"/>
  <c r="AF119" i="12"/>
  <c r="G119" i="12" s="1"/>
  <c r="AG119" i="12"/>
  <c r="AB119" i="12"/>
  <c r="AD118" i="12"/>
  <c r="AC118" i="12"/>
  <c r="AF120" i="11"/>
  <c r="G120" i="11" s="1"/>
  <c r="AE121" i="11"/>
  <c r="AG120" i="11"/>
  <c r="AB120" i="11"/>
  <c r="AD119" i="11"/>
  <c r="AC119" i="11"/>
  <c r="AC115" i="10"/>
  <c r="AB115" i="10"/>
  <c r="G115" i="10" s="1"/>
  <c r="AA116" i="10"/>
  <c r="AC115" i="9"/>
  <c r="AB115" i="9"/>
  <c r="G115" i="9" s="1"/>
  <c r="AA116" i="9"/>
  <c r="AF121" i="17" l="1"/>
  <c r="G121" i="17" s="1"/>
  <c r="AE122" i="17"/>
  <c r="AG121" i="17"/>
  <c r="AB122" i="17"/>
  <c r="AD121" i="17"/>
  <c r="AC121" i="17"/>
  <c r="AB122" i="16"/>
  <c r="AD121" i="16"/>
  <c r="AC121" i="16"/>
  <c r="AF121" i="16"/>
  <c r="G121" i="16" s="1"/>
  <c r="AE122" i="16"/>
  <c r="AG121" i="16"/>
  <c r="AD95" i="1"/>
  <c r="AB96" i="1"/>
  <c r="AC95" i="1"/>
  <c r="AE95" i="1"/>
  <c r="AF94" i="1"/>
  <c r="AG94" i="1"/>
  <c r="AF120" i="12"/>
  <c r="G120" i="12" s="1"/>
  <c r="AE121" i="12"/>
  <c r="AG120" i="12"/>
  <c r="AB120" i="12"/>
  <c r="AD119" i="12"/>
  <c r="AC119" i="12"/>
  <c r="AB121" i="11"/>
  <c r="AD120" i="11"/>
  <c r="AC120" i="11"/>
  <c r="AF121" i="11"/>
  <c r="G121" i="11" s="1"/>
  <c r="AE122" i="11"/>
  <c r="AG121" i="11"/>
  <c r="AC116" i="10"/>
  <c r="AB116" i="10"/>
  <c r="G116" i="10" s="1"/>
  <c r="AA117" i="10"/>
  <c r="AC116" i="9"/>
  <c r="AB116" i="9"/>
  <c r="G116" i="9" s="1"/>
  <c r="AA117" i="9"/>
  <c r="G94" i="1"/>
  <c r="AB123" i="17" l="1"/>
  <c r="AD122" i="17"/>
  <c r="AC122" i="17"/>
  <c r="AF122" i="17"/>
  <c r="G122" i="17" s="1"/>
  <c r="AE123" i="17"/>
  <c r="AG122" i="17"/>
  <c r="AF122" i="16"/>
  <c r="G122" i="16" s="1"/>
  <c r="AE123" i="16"/>
  <c r="AG122" i="16"/>
  <c r="AB123" i="16"/>
  <c r="AD122" i="16"/>
  <c r="AC122" i="16"/>
  <c r="AD96" i="1"/>
  <c r="AB97" i="1"/>
  <c r="AC96" i="1"/>
  <c r="AE96" i="1"/>
  <c r="AG95" i="1"/>
  <c r="AF95" i="1"/>
  <c r="G95" i="1" s="1"/>
  <c r="AG121" i="12"/>
  <c r="AF121" i="12"/>
  <c r="G121" i="12" s="1"/>
  <c r="AE122" i="12"/>
  <c r="AB121" i="12"/>
  <c r="AD120" i="12"/>
  <c r="AC120" i="12"/>
  <c r="AF122" i="11"/>
  <c r="G122" i="11" s="1"/>
  <c r="AE123" i="11"/>
  <c r="AG122" i="11"/>
  <c r="AB122" i="11"/>
  <c r="AD121" i="11"/>
  <c r="AC121" i="11"/>
  <c r="AC117" i="10"/>
  <c r="AB117" i="10"/>
  <c r="G117" i="10" s="1"/>
  <c r="AA118" i="10"/>
  <c r="AB117" i="9"/>
  <c r="G117" i="9" s="1"/>
  <c r="AC117" i="9"/>
  <c r="AA118" i="9"/>
  <c r="AF123" i="17" l="1"/>
  <c r="G123" i="17" s="1"/>
  <c r="AE124" i="17"/>
  <c r="AG123" i="17"/>
  <c r="AB124" i="17"/>
  <c r="AD123" i="17"/>
  <c r="AC123" i="17"/>
  <c r="AB124" i="16"/>
  <c r="AD123" i="16"/>
  <c r="AC123" i="16"/>
  <c r="AF123" i="16"/>
  <c r="G123" i="16" s="1"/>
  <c r="AE124" i="16"/>
  <c r="AG123" i="16"/>
  <c r="AD97" i="1"/>
  <c r="AB98" i="1"/>
  <c r="AC97" i="1"/>
  <c r="AE97" i="1"/>
  <c r="AG96" i="1"/>
  <c r="AF96" i="1"/>
  <c r="G96" i="1" s="1"/>
  <c r="AF122" i="12"/>
  <c r="G122" i="12" s="1"/>
  <c r="AG122" i="12"/>
  <c r="AE123" i="12"/>
  <c r="AB122" i="12"/>
  <c r="AD121" i="12"/>
  <c r="AC121" i="12"/>
  <c r="AB123" i="11"/>
  <c r="AD122" i="11"/>
  <c r="AC122" i="11"/>
  <c r="AF123" i="11"/>
  <c r="G123" i="11" s="1"/>
  <c r="AE124" i="11"/>
  <c r="AG123" i="11"/>
  <c r="AB118" i="10"/>
  <c r="G118" i="10" s="1"/>
  <c r="AC118" i="10"/>
  <c r="AA119" i="10"/>
  <c r="AC118" i="9"/>
  <c r="AB118" i="9"/>
  <c r="G118" i="9" s="1"/>
  <c r="AA119" i="9"/>
  <c r="AB125" i="17" l="1"/>
  <c r="AD124" i="17"/>
  <c r="AC124" i="17"/>
  <c r="AF124" i="17"/>
  <c r="G124" i="17" s="1"/>
  <c r="AE125" i="17"/>
  <c r="AG124" i="17"/>
  <c r="AF124" i="16"/>
  <c r="G124" i="16" s="1"/>
  <c r="AE125" i="16"/>
  <c r="AG124" i="16"/>
  <c r="AB125" i="16"/>
  <c r="AD124" i="16"/>
  <c r="AC124" i="16"/>
  <c r="AB99" i="1"/>
  <c r="AD98" i="1"/>
  <c r="AC98" i="1"/>
  <c r="AE98" i="1"/>
  <c r="AG97" i="1"/>
  <c r="AF97" i="1"/>
  <c r="G97" i="1" s="1"/>
  <c r="AF123" i="12"/>
  <c r="G123" i="12" s="1"/>
  <c r="AE124" i="12"/>
  <c r="AG123" i="12"/>
  <c r="AB123" i="12"/>
  <c r="AD122" i="12"/>
  <c r="AC122" i="12"/>
  <c r="AF124" i="11"/>
  <c r="G124" i="11" s="1"/>
  <c r="AE125" i="11"/>
  <c r="AG124" i="11"/>
  <c r="AB124" i="11"/>
  <c r="AD123" i="11"/>
  <c r="AC123" i="11"/>
  <c r="AC119" i="10"/>
  <c r="AB119" i="10"/>
  <c r="G119" i="10" s="1"/>
  <c r="AA120" i="10"/>
  <c r="AC119" i="9"/>
  <c r="AB119" i="9"/>
  <c r="G119" i="9" s="1"/>
  <c r="AA120" i="9"/>
  <c r="AF125" i="17" l="1"/>
  <c r="G125" i="17" s="1"/>
  <c r="AE126" i="17"/>
  <c r="AG125" i="17"/>
  <c r="AB126" i="17"/>
  <c r="AD125" i="17"/>
  <c r="AC125" i="17"/>
  <c r="AB126" i="16"/>
  <c r="AD125" i="16"/>
  <c r="AC125" i="16"/>
  <c r="AF125" i="16"/>
  <c r="G125" i="16" s="1"/>
  <c r="AE126" i="16"/>
  <c r="AG125" i="16"/>
  <c r="AD99" i="1"/>
  <c r="AC99" i="1"/>
  <c r="AB100" i="1"/>
  <c r="AE99" i="1"/>
  <c r="AF98" i="1"/>
  <c r="AG98" i="1"/>
  <c r="AF124" i="12"/>
  <c r="G124" i="12" s="1"/>
  <c r="AE125" i="12"/>
  <c r="AG124" i="12"/>
  <c r="AB124" i="12"/>
  <c r="AD123" i="12"/>
  <c r="AC123" i="12"/>
  <c r="AB125" i="11"/>
  <c r="AD124" i="11"/>
  <c r="AC124" i="11"/>
  <c r="AE126" i="11"/>
  <c r="AF125" i="11"/>
  <c r="G125" i="11" s="1"/>
  <c r="AG125" i="11"/>
  <c r="AC120" i="10"/>
  <c r="AB120" i="10"/>
  <c r="G120" i="10" s="1"/>
  <c r="AA121" i="10"/>
  <c r="AC120" i="9"/>
  <c r="AB120" i="9"/>
  <c r="G120" i="9" s="1"/>
  <c r="AA121" i="9"/>
  <c r="G98" i="1"/>
  <c r="AE127" i="17" l="1"/>
  <c r="AF126" i="17"/>
  <c r="G126" i="17" s="1"/>
  <c r="AG126" i="17"/>
  <c r="AD126" i="17"/>
  <c r="AB127" i="17"/>
  <c r="AC126" i="17"/>
  <c r="AE127" i="16"/>
  <c r="AF126" i="16"/>
  <c r="G126" i="16" s="1"/>
  <c r="AG126" i="16"/>
  <c r="AD126" i="16"/>
  <c r="AB127" i="16"/>
  <c r="AC126" i="16"/>
  <c r="AD100" i="1"/>
  <c r="AC100" i="1"/>
  <c r="AB101" i="1"/>
  <c r="AF99" i="1"/>
  <c r="G99" i="1" s="1"/>
  <c r="AE100" i="1"/>
  <c r="AG99" i="1"/>
  <c r="AF125" i="12"/>
  <c r="G125" i="12" s="1"/>
  <c r="AE126" i="12"/>
  <c r="AG125" i="12"/>
  <c r="AB125" i="12"/>
  <c r="AD124" i="12"/>
  <c r="AC124" i="12"/>
  <c r="AE127" i="11"/>
  <c r="AG126" i="11"/>
  <c r="AF126" i="11"/>
  <c r="G126" i="11" s="1"/>
  <c r="AD125" i="11"/>
  <c r="AB126" i="11"/>
  <c r="AC125" i="11"/>
  <c r="AC121" i="10"/>
  <c r="AB121" i="10"/>
  <c r="G121" i="10" s="1"/>
  <c r="AA122" i="10"/>
  <c r="AB121" i="9"/>
  <c r="G121" i="9" s="1"/>
  <c r="AC121" i="9"/>
  <c r="AA122" i="9"/>
  <c r="AD127" i="17" l="1"/>
  <c r="AC127" i="17"/>
  <c r="AB128" i="17"/>
  <c r="AE128" i="17"/>
  <c r="AG127" i="17"/>
  <c r="AF127" i="17"/>
  <c r="G127" i="17" s="1"/>
  <c r="AD127" i="16"/>
  <c r="AC127" i="16"/>
  <c r="AB128" i="16"/>
  <c r="AE128" i="16"/>
  <c r="AG127" i="16"/>
  <c r="AF127" i="16"/>
  <c r="G127" i="16" s="1"/>
  <c r="AD101" i="1"/>
  <c r="AC101" i="1"/>
  <c r="AB102" i="1"/>
  <c r="AE101" i="1"/>
  <c r="AG100" i="1"/>
  <c r="AF100" i="1"/>
  <c r="G100" i="1" s="1"/>
  <c r="AE127" i="12"/>
  <c r="AF126" i="12"/>
  <c r="G126" i="12" s="1"/>
  <c r="AG126" i="12"/>
  <c r="AB126" i="12"/>
  <c r="AD125" i="12"/>
  <c r="AC125" i="12"/>
  <c r="AD126" i="11"/>
  <c r="AC126" i="11"/>
  <c r="AB127" i="11"/>
  <c r="AE128" i="11"/>
  <c r="AG127" i="11"/>
  <c r="AF127" i="11"/>
  <c r="G127" i="11" s="1"/>
  <c r="AB122" i="10"/>
  <c r="G122" i="10" s="1"/>
  <c r="AC122" i="10"/>
  <c r="AA123" i="10"/>
  <c r="AC122" i="9"/>
  <c r="AB122" i="9"/>
  <c r="G122" i="9" s="1"/>
  <c r="AA123" i="9"/>
  <c r="E100" i="1"/>
  <c r="AD128" i="17" l="1"/>
  <c r="AC128" i="17"/>
  <c r="AB129" i="17"/>
  <c r="AE129" i="17"/>
  <c r="AG128" i="17"/>
  <c r="AF128" i="17"/>
  <c r="G128" i="17" s="1"/>
  <c r="AE129" i="16"/>
  <c r="AG128" i="16"/>
  <c r="AF128" i="16"/>
  <c r="G128" i="16" s="1"/>
  <c r="AD128" i="16"/>
  <c r="AC128" i="16"/>
  <c r="AB129" i="16"/>
  <c r="AB103" i="1"/>
  <c r="AD102" i="1"/>
  <c r="AC102" i="1"/>
  <c r="AE102" i="1"/>
  <c r="AG101" i="1"/>
  <c r="AF101" i="1"/>
  <c r="G101" i="1" s="1"/>
  <c r="AE128" i="12"/>
  <c r="AF127" i="12"/>
  <c r="G127" i="12" s="1"/>
  <c r="AG127" i="12"/>
  <c r="AD126" i="12"/>
  <c r="AB127" i="12"/>
  <c r="AC126" i="12"/>
  <c r="AE129" i="11"/>
  <c r="AG128" i="11"/>
  <c r="AF128" i="11"/>
  <c r="G128" i="11" s="1"/>
  <c r="AD127" i="11"/>
  <c r="AC127" i="11"/>
  <c r="AB128" i="11"/>
  <c r="AC123" i="10"/>
  <c r="AB123" i="10"/>
  <c r="G123" i="10" s="1"/>
  <c r="AA124" i="10"/>
  <c r="AC123" i="9"/>
  <c r="AB123" i="9"/>
  <c r="G123" i="9" s="1"/>
  <c r="AA124" i="9"/>
  <c r="AE130" i="17" l="1"/>
  <c r="AG129" i="17"/>
  <c r="AF129" i="17"/>
  <c r="G129" i="17" s="1"/>
  <c r="AD129" i="17"/>
  <c r="AC129" i="17"/>
  <c r="AB130" i="17"/>
  <c r="AD129" i="16"/>
  <c r="AC129" i="16"/>
  <c r="AB130" i="16"/>
  <c r="AE130" i="16"/>
  <c r="AG129" i="16"/>
  <c r="AF129" i="16"/>
  <c r="G129" i="16" s="1"/>
  <c r="AD103" i="1"/>
  <c r="AC103" i="1"/>
  <c r="AB104" i="1"/>
  <c r="AE103" i="1"/>
  <c r="AF102" i="1"/>
  <c r="G102" i="1" s="1"/>
  <c r="AG102" i="1"/>
  <c r="AE129" i="12"/>
  <c r="AG128" i="12"/>
  <c r="AF128" i="12"/>
  <c r="G128" i="12" s="1"/>
  <c r="AD127" i="12"/>
  <c r="AC127" i="12"/>
  <c r="AB128" i="12"/>
  <c r="AD128" i="11"/>
  <c r="AC128" i="11"/>
  <c r="AB129" i="11"/>
  <c r="AE130" i="11"/>
  <c r="AG129" i="11"/>
  <c r="AF129" i="11"/>
  <c r="G129" i="11" s="1"/>
  <c r="AC124" i="10"/>
  <c r="AB124" i="10"/>
  <c r="G124" i="10" s="1"/>
  <c r="AA125" i="10"/>
  <c r="AC124" i="9"/>
  <c r="AB124" i="9"/>
  <c r="G124" i="9" s="1"/>
  <c r="AA125" i="9"/>
  <c r="AD130" i="17" l="1"/>
  <c r="AC130" i="17"/>
  <c r="AB131" i="17"/>
  <c r="AE131" i="17"/>
  <c r="AG130" i="17"/>
  <c r="AF130" i="17"/>
  <c r="G130" i="17" s="1"/>
  <c r="AE131" i="16"/>
  <c r="AG130" i="16"/>
  <c r="AF130" i="16"/>
  <c r="G130" i="16" s="1"/>
  <c r="AD130" i="16"/>
  <c r="AC130" i="16"/>
  <c r="AB131" i="16"/>
  <c r="AD104" i="1"/>
  <c r="AC104" i="1"/>
  <c r="AB105" i="1"/>
  <c r="AE104" i="1"/>
  <c r="AG103" i="1"/>
  <c r="AF103" i="1"/>
  <c r="G103" i="1" s="1"/>
  <c r="AE130" i="12"/>
  <c r="AG129" i="12"/>
  <c r="AF129" i="12"/>
  <c r="G129" i="12" s="1"/>
  <c r="AD128" i="12"/>
  <c r="AC128" i="12"/>
  <c r="AB129" i="12"/>
  <c r="AE131" i="11"/>
  <c r="AG130" i="11"/>
  <c r="AF130" i="11"/>
  <c r="G130" i="11" s="1"/>
  <c r="AD129" i="11"/>
  <c r="AC129" i="11"/>
  <c r="AB130" i="11"/>
  <c r="AC125" i="10"/>
  <c r="AB125" i="10"/>
  <c r="G125" i="10" s="1"/>
  <c r="AA126" i="10"/>
  <c r="AB125" i="9"/>
  <c r="G125" i="9" s="1"/>
  <c r="AC125" i="9"/>
  <c r="AA126" i="9"/>
  <c r="AE132" i="17" l="1"/>
  <c r="AG131" i="17"/>
  <c r="AF131" i="17"/>
  <c r="G131" i="17" s="1"/>
  <c r="AD131" i="17"/>
  <c r="AC131" i="17"/>
  <c r="AB132" i="17"/>
  <c r="AD131" i="16"/>
  <c r="AC131" i="16"/>
  <c r="AB132" i="16"/>
  <c r="AE132" i="16"/>
  <c r="AG131" i="16"/>
  <c r="AF131" i="16"/>
  <c r="G131" i="16" s="1"/>
  <c r="AD105" i="1"/>
  <c r="AC105" i="1"/>
  <c r="AB106" i="1"/>
  <c r="AE105" i="1"/>
  <c r="AF104" i="1"/>
  <c r="AG104" i="1"/>
  <c r="AE131" i="12"/>
  <c r="AG130" i="12"/>
  <c r="AF130" i="12"/>
  <c r="G130" i="12" s="1"/>
  <c r="AD129" i="12"/>
  <c r="AC129" i="12"/>
  <c r="AB130" i="12"/>
  <c r="AD130" i="11"/>
  <c r="AC130" i="11"/>
  <c r="AB131" i="11"/>
  <c r="AE132" i="11"/>
  <c r="AG131" i="11"/>
  <c r="AF131" i="11"/>
  <c r="G131" i="11" s="1"/>
  <c r="AC126" i="10"/>
  <c r="AB126" i="10"/>
  <c r="G126" i="10" s="1"/>
  <c r="AA127" i="10"/>
  <c r="AB126" i="9"/>
  <c r="G126" i="9" s="1"/>
  <c r="AC126" i="9"/>
  <c r="AA127" i="9"/>
  <c r="G104" i="1"/>
  <c r="AD132" i="17" l="1"/>
  <c r="AC132" i="17"/>
  <c r="AB133" i="17"/>
  <c r="AE133" i="17"/>
  <c r="AG132" i="17"/>
  <c r="AF132" i="17"/>
  <c r="G132" i="17" s="1"/>
  <c r="AE133" i="16"/>
  <c r="AG132" i="16"/>
  <c r="AF132" i="16"/>
  <c r="G132" i="16" s="1"/>
  <c r="AD132" i="16"/>
  <c r="AC132" i="16"/>
  <c r="AB133" i="16"/>
  <c r="AD106" i="1"/>
  <c r="AB107" i="1"/>
  <c r="AC106" i="1"/>
  <c r="AE106" i="1"/>
  <c r="AG105" i="1"/>
  <c r="AF105" i="1"/>
  <c r="G105" i="1" s="1"/>
  <c r="AE132" i="12"/>
  <c r="AG131" i="12"/>
  <c r="AF131" i="12"/>
  <c r="G131" i="12" s="1"/>
  <c r="AD130" i="12"/>
  <c r="AC130" i="12"/>
  <c r="AB131" i="12"/>
  <c r="AE133" i="11"/>
  <c r="AG132" i="11"/>
  <c r="AF132" i="11"/>
  <c r="G132" i="11" s="1"/>
  <c r="AD131" i="11"/>
  <c r="AC131" i="11"/>
  <c r="AB132" i="11"/>
  <c r="AC127" i="10"/>
  <c r="AB127" i="10"/>
  <c r="G127" i="10" s="1"/>
  <c r="AA128" i="10"/>
  <c r="AC127" i="9"/>
  <c r="AB127" i="9"/>
  <c r="G127" i="9" s="1"/>
  <c r="AA128" i="9"/>
  <c r="AE134" i="17" l="1"/>
  <c r="AG133" i="17"/>
  <c r="AF133" i="17"/>
  <c r="G133" i="17" s="1"/>
  <c r="AD133" i="17"/>
  <c r="AC133" i="17"/>
  <c r="AB134" i="17"/>
  <c r="AD133" i="16"/>
  <c r="AC133" i="16"/>
  <c r="AB134" i="16"/>
  <c r="AE134" i="16"/>
  <c r="AG133" i="16"/>
  <c r="AF133" i="16"/>
  <c r="G133" i="16" s="1"/>
  <c r="AC107" i="1"/>
  <c r="AD107" i="1"/>
  <c r="AB108" i="1"/>
  <c r="AG106" i="1"/>
  <c r="AE107" i="1"/>
  <c r="AF106" i="1"/>
  <c r="G106" i="1" s="1"/>
  <c r="AG132" i="12"/>
  <c r="AE133" i="12"/>
  <c r="AF132" i="12"/>
  <c r="G132" i="12" s="1"/>
  <c r="AD131" i="12"/>
  <c r="AC131" i="12"/>
  <c r="AB132" i="12"/>
  <c r="AD132" i="11"/>
  <c r="AC132" i="11"/>
  <c r="AB133" i="11"/>
  <c r="AE134" i="11"/>
  <c r="AG133" i="11"/>
  <c r="AF133" i="11"/>
  <c r="G133" i="11" s="1"/>
  <c r="AC128" i="10"/>
  <c r="AB128" i="10"/>
  <c r="G128" i="10" s="1"/>
  <c r="AA129" i="10"/>
  <c r="AC128" i="9"/>
  <c r="AB128" i="9"/>
  <c r="G128" i="9" s="1"/>
  <c r="AA129" i="9"/>
  <c r="AD134" i="17" l="1"/>
  <c r="AC134" i="17"/>
  <c r="AB135" i="17"/>
  <c r="AE135" i="17"/>
  <c r="AG134" i="17"/>
  <c r="AF134" i="17"/>
  <c r="G134" i="17" s="1"/>
  <c r="AE135" i="16"/>
  <c r="AG134" i="16"/>
  <c r="AF134" i="16"/>
  <c r="G134" i="16" s="1"/>
  <c r="AD134" i="16"/>
  <c r="AC134" i="16"/>
  <c r="AB135" i="16"/>
  <c r="AD108" i="1"/>
  <c r="AC108" i="1"/>
  <c r="AB109" i="1"/>
  <c r="AE108" i="1"/>
  <c r="AF107" i="1"/>
  <c r="G107" i="1" s="1"/>
  <c r="AG107" i="1"/>
  <c r="AE134" i="12"/>
  <c r="AF133" i="12"/>
  <c r="G133" i="12" s="1"/>
  <c r="AG133" i="12"/>
  <c r="AD132" i="12"/>
  <c r="AC132" i="12"/>
  <c r="AB133" i="12"/>
  <c r="AG134" i="11"/>
  <c r="AE135" i="11"/>
  <c r="AF134" i="11"/>
  <c r="G134" i="11" s="1"/>
  <c r="AD133" i="11"/>
  <c r="AC133" i="11"/>
  <c r="AB134" i="11"/>
  <c r="AB129" i="10"/>
  <c r="G129" i="10" s="1"/>
  <c r="AC129" i="10"/>
  <c r="AA130" i="10"/>
  <c r="AC129" i="9"/>
  <c r="AB129" i="9"/>
  <c r="G129" i="9" s="1"/>
  <c r="AA130" i="9"/>
  <c r="AG135" i="17" l="1"/>
  <c r="AE136" i="17"/>
  <c r="AF135" i="17"/>
  <c r="G135" i="17" s="1"/>
  <c r="AD135" i="17"/>
  <c r="AB136" i="17"/>
  <c r="AC135" i="17"/>
  <c r="AD135" i="16"/>
  <c r="AB136" i="16"/>
  <c r="AC135" i="16"/>
  <c r="AG135" i="16"/>
  <c r="AE136" i="16"/>
  <c r="AF135" i="16"/>
  <c r="G135" i="16" s="1"/>
  <c r="AC109" i="1"/>
  <c r="AD109" i="1"/>
  <c r="AB110" i="1"/>
  <c r="AE109" i="1"/>
  <c r="AF108" i="1"/>
  <c r="G108" i="1" s="1"/>
  <c r="AG108" i="1"/>
  <c r="AE135" i="12"/>
  <c r="AG134" i="12"/>
  <c r="AF134" i="12"/>
  <c r="G134" i="12" s="1"/>
  <c r="AD133" i="12"/>
  <c r="AC133" i="12"/>
  <c r="AB134" i="12"/>
  <c r="AD134" i="11"/>
  <c r="AB135" i="11"/>
  <c r="AC134" i="11"/>
  <c r="AG135" i="11"/>
  <c r="AF135" i="11"/>
  <c r="G135" i="11" s="1"/>
  <c r="AC130" i="10"/>
  <c r="AB130" i="10"/>
  <c r="G130" i="10" s="1"/>
  <c r="AA131" i="10"/>
  <c r="AB130" i="9"/>
  <c r="G130" i="9" s="1"/>
  <c r="AC130" i="9"/>
  <c r="AA131" i="9"/>
  <c r="AG136" i="17" l="1"/>
  <c r="AF136" i="17"/>
  <c r="G136" i="17" s="1"/>
  <c r="AD136" i="17"/>
  <c r="AC136" i="17"/>
  <c r="AD136" i="16"/>
  <c r="AC136" i="16"/>
  <c r="AG136" i="16"/>
  <c r="AF136" i="16"/>
  <c r="G136" i="16" s="1"/>
  <c r="AD110" i="1"/>
  <c r="AB111" i="1"/>
  <c r="AC110" i="1"/>
  <c r="AE110" i="1"/>
  <c r="AG109" i="1"/>
  <c r="AF109" i="1"/>
  <c r="G109" i="1" s="1"/>
  <c r="AG135" i="12"/>
  <c r="AF135" i="12"/>
  <c r="G135" i="12" s="1"/>
  <c r="AE136" i="12"/>
  <c r="AD134" i="12"/>
  <c r="AC134" i="12"/>
  <c r="AB135" i="12"/>
  <c r="AD135" i="11"/>
  <c r="AC135" i="11"/>
  <c r="AC131" i="10"/>
  <c r="AB131" i="10"/>
  <c r="G131" i="10" s="1"/>
  <c r="AA132" i="10"/>
  <c r="AC131" i="9"/>
  <c r="AB131" i="9"/>
  <c r="G131" i="9" s="1"/>
  <c r="AA132" i="9"/>
  <c r="AC111" i="1" l="1"/>
  <c r="AD111" i="1"/>
  <c r="AB112" i="1"/>
  <c r="AE111" i="1"/>
  <c r="AF110" i="1"/>
  <c r="AG110" i="1"/>
  <c r="AG136" i="12"/>
  <c r="AF136" i="12"/>
  <c r="G136" i="12" s="1"/>
  <c r="AD135" i="12"/>
  <c r="AB136" i="12"/>
  <c r="AC135" i="12"/>
  <c r="AC132" i="10"/>
  <c r="AB132" i="10"/>
  <c r="G132" i="10" s="1"/>
  <c r="AA133" i="10"/>
  <c r="AC132" i="9"/>
  <c r="AB132" i="9"/>
  <c r="G132" i="9" s="1"/>
  <c r="AA133" i="9"/>
  <c r="G110" i="1"/>
  <c r="AD112" i="1" l="1"/>
  <c r="AC112" i="1"/>
  <c r="AB113" i="1"/>
  <c r="AF111" i="1"/>
  <c r="G111" i="1" s="1"/>
  <c r="AE112" i="1"/>
  <c r="AG111" i="1"/>
  <c r="AD136" i="12"/>
  <c r="AC136" i="12"/>
  <c r="AB133" i="10"/>
  <c r="G133" i="10" s="1"/>
  <c r="AC133" i="10"/>
  <c r="AA134" i="10"/>
  <c r="AC133" i="9"/>
  <c r="AB133" i="9"/>
  <c r="G133" i="9" s="1"/>
  <c r="AA134" i="9"/>
  <c r="AD113" i="1" l="1"/>
  <c r="AB114" i="1"/>
  <c r="AC113" i="1"/>
  <c r="AE113" i="1"/>
  <c r="AG112" i="1"/>
  <c r="AF112" i="1"/>
  <c r="G112" i="1" s="1"/>
  <c r="AC134" i="10"/>
  <c r="AB134" i="10"/>
  <c r="G134" i="10" s="1"/>
  <c r="AA135" i="10"/>
  <c r="AB134" i="9"/>
  <c r="G134" i="9" s="1"/>
  <c r="AC134" i="9"/>
  <c r="AA135" i="9"/>
  <c r="E112" i="1"/>
  <c r="AC114" i="1" l="1"/>
  <c r="AD114" i="1"/>
  <c r="AB115" i="1"/>
  <c r="AE114" i="1"/>
  <c r="AG113" i="1"/>
  <c r="AF113" i="1"/>
  <c r="G113" i="1" s="1"/>
  <c r="AC135" i="10"/>
  <c r="AB135" i="10"/>
  <c r="G135" i="10" s="1"/>
  <c r="AB135" i="9"/>
  <c r="G135" i="9" s="1"/>
  <c r="AC135" i="9"/>
  <c r="AD115" i="1" l="1"/>
  <c r="AB116" i="1"/>
  <c r="AC115" i="1"/>
  <c r="AE115" i="1"/>
  <c r="AG114" i="1"/>
  <c r="AF114" i="1"/>
  <c r="G114" i="1" s="1"/>
  <c r="AD116" i="1" l="1"/>
  <c r="AB117" i="1"/>
  <c r="AC116" i="1"/>
  <c r="AE116" i="1"/>
  <c r="AF115" i="1"/>
  <c r="AG115" i="1"/>
  <c r="G115" i="1"/>
  <c r="AD117" i="1" l="1"/>
  <c r="AC117" i="1"/>
  <c r="AB118" i="1"/>
  <c r="AE117" i="1"/>
  <c r="AG116" i="1"/>
  <c r="AF116" i="1"/>
  <c r="G116" i="1"/>
  <c r="AC118" i="1" l="1"/>
  <c r="AB119" i="1"/>
  <c r="AD118" i="1"/>
  <c r="AE118" i="1"/>
  <c r="AG117" i="1"/>
  <c r="AF117" i="1"/>
  <c r="G117" i="1"/>
  <c r="AD119" i="1" l="1"/>
  <c r="AC119" i="1"/>
  <c r="AB120" i="1"/>
  <c r="AE119" i="1"/>
  <c r="AG118" i="1"/>
  <c r="AF118" i="1"/>
  <c r="G118" i="1" s="1"/>
  <c r="AD120" i="1" l="1"/>
  <c r="AC120" i="1"/>
  <c r="AB121" i="1"/>
  <c r="AF119" i="1"/>
  <c r="G119" i="1" s="1"/>
  <c r="AG119" i="1"/>
  <c r="AE120" i="1"/>
  <c r="AD121" i="1" l="1"/>
  <c r="AB122" i="1"/>
  <c r="AC121" i="1"/>
  <c r="AE121" i="1"/>
  <c r="AG120" i="1"/>
  <c r="AF120" i="1"/>
  <c r="G120" i="1" s="1"/>
  <c r="AC122" i="1" l="1"/>
  <c r="AD122" i="1"/>
  <c r="AB123" i="1"/>
  <c r="AE122" i="1"/>
  <c r="AG121" i="1"/>
  <c r="AF121" i="1"/>
  <c r="G121" i="1"/>
  <c r="M127" i="1"/>
  <c r="O127" i="1"/>
  <c r="AD123" i="1" l="1"/>
  <c r="AB124" i="1"/>
  <c r="AC123" i="1"/>
  <c r="AH137" i="1"/>
  <c r="AH127" i="1"/>
  <c r="AI127" i="1" s="1"/>
  <c r="AJ127" i="1" s="1"/>
  <c r="AE123" i="1"/>
  <c r="AG122" i="1"/>
  <c r="AF122" i="1"/>
  <c r="G122" i="1" s="1"/>
  <c r="AD124" i="1" l="1"/>
  <c r="AC124" i="1"/>
  <c r="AB125" i="1"/>
  <c r="AE124" i="1"/>
  <c r="AG123" i="1"/>
  <c r="AF123" i="1"/>
  <c r="G123" i="1" s="1"/>
  <c r="D127" i="1"/>
  <c r="AI137" i="1"/>
  <c r="AD125" i="1" l="1"/>
  <c r="AC125" i="1"/>
  <c r="AB126" i="1"/>
  <c r="AG124" i="1"/>
  <c r="AF124" i="1"/>
  <c r="G124" i="1" s="1"/>
  <c r="AE125" i="1"/>
  <c r="AJ137" i="1"/>
  <c r="AC126" i="1" l="1"/>
  <c r="AD126" i="1"/>
  <c r="AB127" i="1"/>
  <c r="AG125" i="1"/>
  <c r="AF125" i="1"/>
  <c r="AE126" i="1"/>
  <c r="G125" i="1"/>
  <c r="AD127" i="1" l="1"/>
  <c r="AC127" i="1"/>
  <c r="AB128" i="1"/>
  <c r="AG126" i="1"/>
  <c r="AE127" i="1"/>
  <c r="AF126" i="1"/>
  <c r="G126" i="1"/>
  <c r="AD128" i="1" l="1"/>
  <c r="AC128" i="1"/>
  <c r="AB129" i="1"/>
  <c r="AE128" i="1"/>
  <c r="AF127" i="1"/>
  <c r="AG127" i="1"/>
  <c r="G127" i="1"/>
  <c r="AD129" i="1" l="1"/>
  <c r="AC129" i="1"/>
  <c r="AB130" i="1"/>
  <c r="AE129" i="1"/>
  <c r="AG128" i="1"/>
  <c r="AF128" i="1"/>
  <c r="G128" i="1" s="1"/>
  <c r="AC130" i="1" l="1"/>
  <c r="AD130" i="1"/>
  <c r="AB131" i="1"/>
  <c r="AE130" i="1"/>
  <c r="AF129" i="1"/>
  <c r="AG129" i="1"/>
  <c r="G129" i="1"/>
  <c r="AC131" i="1" l="1"/>
  <c r="AD131" i="1"/>
  <c r="AB132" i="1"/>
  <c r="AE131" i="1"/>
  <c r="AF130" i="1"/>
  <c r="AG130" i="1"/>
  <c r="G130" i="1"/>
  <c r="AD132" i="1" l="1"/>
  <c r="AC132" i="1"/>
  <c r="AB133" i="1"/>
  <c r="AG131" i="1"/>
  <c r="AE132" i="1"/>
  <c r="AF131" i="1"/>
  <c r="G131" i="1"/>
  <c r="AD133" i="1" l="1"/>
  <c r="AC133" i="1"/>
  <c r="AB134" i="1"/>
  <c r="AE133" i="1"/>
  <c r="AG132" i="1"/>
  <c r="AF132" i="1"/>
  <c r="G132" i="1" s="1"/>
  <c r="AB135" i="1" l="1"/>
  <c r="AD134" i="1"/>
  <c r="AC134" i="1"/>
  <c r="AE134" i="1"/>
  <c r="AG133" i="1"/>
  <c r="AF133" i="1"/>
  <c r="G133" i="1" s="1"/>
  <c r="AB136" i="1" l="1"/>
  <c r="AD135" i="1"/>
  <c r="AC135" i="1"/>
  <c r="AE135" i="1"/>
  <c r="AG134" i="1"/>
  <c r="AF134" i="1"/>
  <c r="G134" i="1"/>
  <c r="AC136" i="1" l="1"/>
  <c r="AD136" i="1"/>
  <c r="AG135" i="1"/>
  <c r="AE136" i="1"/>
  <c r="AF135" i="1"/>
  <c r="G135" i="1"/>
  <c r="AF136" i="1" l="1"/>
  <c r="AG136" i="1"/>
  <c r="G1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tc={257E5B1A-3D8B-4CB4-8769-48F08A352E6B}</author>
    <author>Eric Pearce</author>
  </authors>
  <commentList>
    <comment ref="AL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R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Z4" authorId="1" shapeId="0" xr:uid="{00000000-0006-0000-00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M22" authorId="2" shapeId="0" xr:uid="{00000000-0006-0000-0000-000004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N3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J6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K69" authorId="2" shapeId="0" xr:uid="{00000000-0006-0000-0000-000007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K70" authorId="2" shapeId="0" xr:uid="{00000000-0006-0000-0000-000008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N7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Y9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Y10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tc={CF9338FD-0578-4A26-B7A2-14325C0FC200}</author>
    <author>Eric Pearce</author>
  </authors>
  <commentList>
    <comment ref="AL2" authorId="0" shapeId="0" xr:uid="{CA61EE1B-F653-49AB-90ED-CAF716ED2407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R3" authorId="0" shapeId="0" xr:uid="{FAF1AE4A-741F-474A-89E9-54AE5599806B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Z4" authorId="1" shapeId="0" xr:uid="{CF9338FD-0578-4A26-B7A2-14325C0FC200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M22" authorId="2" shapeId="0" xr:uid="{9605943F-BD0C-434A-A134-B1251B29A39D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N37" authorId="0" shapeId="0" xr:uid="{12B90FFD-1AA7-4944-AB00-CF7A76F70FA8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J65" authorId="0" shapeId="0" xr:uid="{A28C527D-2AC5-4E52-AC05-FA9FDBFA3DA8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K69" authorId="2" shapeId="0" xr:uid="{2B586016-DD90-4176-8780-82961CF84F4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K70" authorId="2" shapeId="0" xr:uid="{D366CA7E-BC7D-4B66-B30B-1A16516B199B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N75" authorId="0" shapeId="0" xr:uid="{D58016C4-2822-42BA-A2AC-EA071286F50C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Y93" authorId="0" shapeId="0" xr:uid="{379AA1B4-E7D9-4A8A-A628-E97D68152252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Y100" authorId="0" shapeId="0" xr:uid="{7CE08BC9-46CB-48F4-B2FB-ABC29D1396E3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tc={0561FC19-E7E3-48DA-88D7-18DC10654774}</author>
    <author>Eric Pearce</author>
  </authors>
  <commentList>
    <comment ref="AL2" authorId="0" shapeId="0" xr:uid="{51C393CB-B538-443C-8AFA-2F97BDE3CF73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R3" authorId="0" shapeId="0" xr:uid="{13851B0F-180B-447F-86B3-F95F17BD326B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Z4" authorId="1" shapeId="0" xr:uid="{0561FC19-E7E3-48DA-88D7-18DC10654774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M22" authorId="2" shapeId="0" xr:uid="{125E76A5-6583-443D-8F5F-EF096A5AB32A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N37" authorId="0" shapeId="0" xr:uid="{AD9855B7-103E-494B-AC1C-019D21D4FE28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J65" authorId="0" shapeId="0" xr:uid="{92A2D8DB-0C8E-4E20-A8E9-E9C109E3B55F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K69" authorId="2" shapeId="0" xr:uid="{DD0CAADA-9216-4261-AC12-6C882B7FDE4F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K70" authorId="2" shapeId="0" xr:uid="{B870F6DC-2F2E-4C47-BBE4-5FCFA79EE668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N75" authorId="0" shapeId="0" xr:uid="{AC483DCE-1120-4EB3-AD74-4AF6532AAB86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Y93" authorId="0" shapeId="0" xr:uid="{C72C8AB6-8056-4A59-A54B-699D32A07455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Y100" authorId="0" shapeId="0" xr:uid="{B9E48414-F961-4966-B2ED-48B6DE7FCF7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tc={98D00763-AF9E-4FED-9FD2-B02EB00B0FC1}</author>
    <author>Eric Pearce</author>
  </authors>
  <commentList>
    <comment ref="AL2" authorId="0" shapeId="0" xr:uid="{CF9E1E49-270B-4891-A263-238F5836D305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R3" authorId="0" shapeId="0" xr:uid="{A49045AE-510A-4488-A3C8-0181049DF813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Z4" authorId="1" shapeId="0" xr:uid="{98D00763-AF9E-4FED-9FD2-B02EB00B0FC1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M22" authorId="2" shapeId="0" xr:uid="{80E6ED37-AF01-4257-8C03-E1BD632329AD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N36" authorId="0" shapeId="0" xr:uid="{65463D13-7DAB-475D-88BA-0505D8AE2397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J64" authorId="0" shapeId="0" xr:uid="{3B473172-6CD3-4BC1-BE2C-1BD60F9D34EA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K68" authorId="2" shapeId="0" xr:uid="{862F572F-FE75-420C-BCF1-22788701C92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K69" authorId="2" shapeId="0" xr:uid="{BC80832C-EA2D-4F11-8C08-01747FBC19F1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N74" authorId="0" shapeId="0" xr:uid="{A6C44230-13A9-43C0-B534-7491E5C04404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Y92" authorId="0" shapeId="0" xr:uid="{AA83A463-17D1-4BFA-8B25-E759823CEAB2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Y99" authorId="0" shapeId="0" xr:uid="{66965CF8-73A2-4F9E-BA4F-A5007C613F58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tc={47FBE994-E7BE-4207-B3FE-7F4E246EC972}</author>
    <author>Eric Pearce</author>
  </authors>
  <commentList>
    <comment ref="AL2" authorId="0" shapeId="0" xr:uid="{31A0C63E-3D96-4A3E-9939-82EE3DE054C1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R3" authorId="0" shapeId="0" xr:uid="{78BD3EB8-D471-48FA-A78C-C0D3189EB8AE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Z4" authorId="1" shapeId="0" xr:uid="{47FBE994-E7BE-4207-B3FE-7F4E246EC972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M22" authorId="2" shapeId="0" xr:uid="{0B7D1236-C82C-44F2-9A00-6BF082322A8D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N37" authorId="0" shapeId="0" xr:uid="{F60F2844-033F-4660-9E3F-FEB8A61DE39F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J65" authorId="0" shapeId="0" xr:uid="{9A083981-FD93-4F12-A08E-F1B6B2FE27C2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K69" authorId="2" shapeId="0" xr:uid="{8B44683B-0BEA-4B76-8C9D-9C69BDC2B359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K70" authorId="2" shapeId="0" xr:uid="{E0E1ED26-E344-4569-BF2A-358B56179E9E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N75" authorId="0" shapeId="0" xr:uid="{9A2254A5-97DB-44E8-9FD8-5C072783898F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Y93" authorId="0" shapeId="0" xr:uid="{04B5834C-20A3-4F15-9761-128AAE55F54E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Y100" authorId="0" shapeId="0" xr:uid="{067AE567-C165-4324-BB56-28E345B88CF1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tc={E9F8B58E-7141-4D02-AED3-3252D0CECF92}</author>
    <author>Eric Pearce</author>
  </authors>
  <commentList>
    <comment ref="AJ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Q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Y4" authorId="1" shapeId="0" xr:uid="{00000000-0006-0000-02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K22" authorId="2" shapeId="0" xr:uid="{00000000-0006-0000-0200-000004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L3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I64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I68" authorId="2" shapeId="0" xr:uid="{00000000-0006-0000-0200-000007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I69" authorId="2" shapeId="0" xr:uid="{00000000-0006-0000-0200-000008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L74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X92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X99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Epearce</author>
    <author>tc={8A976E09-D9B6-4AD8-B713-31B9045E88A5}</author>
    <author>Eric Pearce</author>
  </authors>
  <commentList>
    <comment ref="AJ2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Baseline off-bike time by percentage of moving time.  Overridden by value typed in column AB for specific segment</t>
        </r>
      </text>
    </comment>
    <comment ref="Q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at START of segment</t>
        </r>
      </text>
    </comment>
    <comment ref="Y4" authorId="1" shapeId="0" xr:uid="{00000000-0006-0000-04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Rider start time in Oceanside.  1 m intervals, assuming I'm the first rider off.</t>
      </text>
    </comment>
    <comment ref="AK22" authorId="2" shapeId="0" xr:uid="{00000000-0006-0000-0400-000004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15 min stop to prepare for desert crossing before leaving TS01</t>
        </r>
      </text>
    </comment>
    <comment ref="AL3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Short sleep break in Blythe… get out before heat.</t>
        </r>
      </text>
    </comment>
    <comment ref="I64" authorId="0" shapeId="0" xr:uid="{00000000-0006-0000-0400-000006000000}">
      <text>
        <r>
          <rPr>
            <b/>
            <sz val="9"/>
            <color indexed="81"/>
            <rFont val="Tahoma"/>
            <charset val="1"/>
          </rPr>
          <t>Epearce:</t>
        </r>
        <r>
          <rPr>
            <sz val="9"/>
            <color indexed="81"/>
            <rFont val="Tahoma"/>
            <charset val="1"/>
          </rPr>
          <t xml:space="preserve">
17.6 km @ 3.1% into Iron Springs</t>
        </r>
      </text>
    </comment>
    <comment ref="AI68" authorId="2" shapeId="0" xr:uid="{00000000-0006-0000-0400-000007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Night, technical descent</t>
        </r>
      </text>
    </comment>
    <comment ref="AI69" authorId="2" shapeId="0" xr:uid="{00000000-0006-0000-0400-000008000000}">
      <text>
        <r>
          <rPr>
            <b/>
            <sz val="9"/>
            <color indexed="81"/>
            <rFont val="Tahoma"/>
            <charset val="1"/>
          </rPr>
          <t>Eric Pearce:</t>
        </r>
        <r>
          <rPr>
            <sz val="9"/>
            <color indexed="81"/>
            <rFont val="Tahoma"/>
            <charset val="1"/>
          </rPr>
          <t xml:space="preserve">
Less technical, still night</t>
        </r>
      </text>
    </comment>
    <comment ref="AL74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Sleep early am approching Flagstaff, need RV
</t>
        </r>
      </text>
    </comment>
    <comment ref="X92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Navajo Reservation does DST</t>
        </r>
      </text>
    </comment>
    <comment ref="X99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Epearce: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<sst xmlns="http://schemas.openxmlformats.org/spreadsheetml/2006/main" count="3025" uniqueCount="292">
  <si>
    <t>Location</t>
  </si>
  <si>
    <t>Miles</t>
  </si>
  <si>
    <t>Km</t>
  </si>
  <si>
    <t>Elapsed</t>
  </si>
  <si>
    <t>Finish</t>
  </si>
  <si>
    <t>Elevation</t>
  </si>
  <si>
    <t>Total Distance</t>
  </si>
  <si>
    <t>Incremental Distance</t>
  </si>
  <si>
    <t>Avg Grade</t>
  </si>
  <si>
    <t>Unnamed Summit</t>
  </si>
  <si>
    <t>ì</t>
  </si>
  <si>
    <t>î</t>
  </si>
  <si>
    <t>TS01</t>
  </si>
  <si>
    <t>TS02</t>
  </si>
  <si>
    <t>TS03</t>
  </si>
  <si>
    <t>TS04</t>
  </si>
  <si>
    <t>TS05</t>
  </si>
  <si>
    <t>TS06</t>
  </si>
  <si>
    <t>TS07</t>
  </si>
  <si>
    <t>TS08</t>
  </si>
  <si>
    <t>TS09</t>
  </si>
  <si>
    <t>TS10</t>
  </si>
  <si>
    <t>TS11</t>
  </si>
  <si>
    <t>TS12</t>
  </si>
  <si>
    <t>TS13</t>
  </si>
  <si>
    <t>TS14</t>
  </si>
  <si>
    <t>TS15</t>
  </si>
  <si>
    <t>Borrego Springs CA</t>
  </si>
  <si>
    <t>Blythe CA</t>
  </si>
  <si>
    <t>Parker AZ</t>
  </si>
  <si>
    <t>local time offset</t>
  </si>
  <si>
    <t>Congress AZ</t>
  </si>
  <si>
    <t>Prescott AZ</t>
  </si>
  <si>
    <t>Camp Verde AZ</t>
  </si>
  <si>
    <t>Brawley CA</t>
  </si>
  <si>
    <t>Flagstaff AZ</t>
  </si>
  <si>
    <t>Tuba City AZ</t>
  </si>
  <si>
    <t>Keyenta AZ</t>
  </si>
  <si>
    <t>Mexican Hat UT</t>
  </si>
  <si>
    <t>Montezuma Creek UT</t>
  </si>
  <si>
    <t>Cortez CO</t>
  </si>
  <si>
    <t>Durango CO</t>
  </si>
  <si>
    <t>time zone</t>
  </si>
  <si>
    <t>PDT</t>
  </si>
  <si>
    <t>MST</t>
  </si>
  <si>
    <t>MDT</t>
  </si>
  <si>
    <t>Climbing</t>
  </si>
  <si>
    <t>Distance Remaining</t>
  </si>
  <si>
    <t>Speed</t>
  </si>
  <si>
    <t>Sleep</t>
  </si>
  <si>
    <t>Stopped time (min)</t>
  </si>
  <si>
    <t>EDT</t>
  </si>
  <si>
    <t>local time</t>
  </si>
  <si>
    <t>Jasper Trailhead</t>
  </si>
  <si>
    <t>Stopped (min)</t>
  </si>
  <si>
    <t>Stopped (%)</t>
  </si>
  <si>
    <t>Goal</t>
  </si>
  <si>
    <t>Limit</t>
  </si>
  <si>
    <t>Yarnell Grade</t>
  </si>
  <si>
    <t>Iron Springs</t>
  </si>
  <si>
    <t>Mingus Summit</t>
  </si>
  <si>
    <t>Fain Rd</t>
  </si>
  <si>
    <t>Clarkdale AZ</t>
  </si>
  <si>
    <t>Descending</t>
  </si>
  <si>
    <t>ìì</t>
  </si>
  <si>
    <t>îî</t>
  </si>
  <si>
    <t>Zane Grey RV Village</t>
  </si>
  <si>
    <t>Baker Lake</t>
  </si>
  <si>
    <t>Bristow Tank</t>
  </si>
  <si>
    <t>Happy Jack AZ (DCT)</t>
  </si>
  <si>
    <t>Grade</t>
  </si>
  <si>
    <t>Speed @ Power (64 kg)</t>
  </si>
  <si>
    <t>TZ</t>
  </si>
  <si>
    <t>Tuba City</t>
  </si>
  <si>
    <t>Cortez  CO</t>
  </si>
  <si>
    <t>Actual Time</t>
  </si>
  <si>
    <t>local</t>
  </si>
  <si>
    <t>Segment Time</t>
  </si>
  <si>
    <t>Total</t>
  </si>
  <si>
    <t>Moving</t>
  </si>
  <si>
    <t>Stopped</t>
  </si>
  <si>
    <t>Rincon</t>
  </si>
  <si>
    <t>Lilac Foods</t>
  </si>
  <si>
    <t>Jct. Pamoosa La</t>
  </si>
  <si>
    <t>Jct. Old Castle Way</t>
  </si>
  <si>
    <t>Old 395 S/Old Castle Rd</t>
  </si>
  <si>
    <t>SR 79/CR S2</t>
  </si>
  <si>
    <t>Jct. Lake Wohlford Road</t>
  </si>
  <si>
    <t>Jct. Paradise Creek Ln</t>
  </si>
  <si>
    <t>Baseline Estimated Arrival</t>
  </si>
  <si>
    <t>Forest Gump Point (MP 13)</t>
  </si>
  <si>
    <t>ft</t>
  </si>
  <si>
    <t>Change</t>
  </si>
  <si>
    <t>Jct. SR 78 (left)</t>
  </si>
  <si>
    <t>Jct. SR 86 (right)</t>
  </si>
  <si>
    <t>Westmoreland</t>
  </si>
  <si>
    <t>Oceanside Pier Start/Parade</t>
  </si>
  <si>
    <t>Jct. College Blvd. (exit bike path)</t>
  </si>
  <si>
    <t>Max Grade</t>
  </si>
  <si>
    <t>Jct. Wilshire Road (Morro Hill Climb)</t>
  </si>
  <si>
    <t>Bonsall (cross SR 76)</t>
  </si>
  <si>
    <t>Jct. Sleeping Indian Rd</t>
  </si>
  <si>
    <t>Second Jct. Cuca Loop E.</t>
  </si>
  <si>
    <t>La Jolla Trading Post</t>
  </si>
  <si>
    <t>Lake Henshaw Resort</t>
  </si>
  <si>
    <t>TS Miles</t>
  </si>
  <si>
    <t>Orita (continue E, SR 78)</t>
  </si>
  <si>
    <t>Gecko Rd (enter dunes)</t>
  </si>
  <si>
    <t>Glamis</t>
  </si>
  <si>
    <t>Gables Wash (end of climb)</t>
  </si>
  <si>
    <t>Jct. Black Mt. Road (top of climb)</t>
  </si>
  <si>
    <t>Jct. Right 32nd Ave (Palo Verde)</t>
  </si>
  <si>
    <t>Cross I-10</t>
  </si>
  <si>
    <t>Jct Mitchells Camp Rd</t>
  </si>
  <si>
    <t>Colorado River, enter AZ</t>
  </si>
  <si>
    <t>Right Agnes Wilson Rd</t>
  </si>
  <si>
    <t>Jct. AZ-95/AZ-72</t>
  </si>
  <si>
    <t>Bouse AZ</t>
  </si>
  <si>
    <t>Vicksburg AZ</t>
  </si>
  <si>
    <t>Hope AZ (LEFT)</t>
  </si>
  <si>
    <t>Mojave Rd (LEFT)</t>
  </si>
  <si>
    <t>2nd Ave, Parker AZ (LEFT)</t>
  </si>
  <si>
    <t>SR 95/California Ave (RIGHT)</t>
  </si>
  <si>
    <t>Granite Wash Pass</t>
  </si>
  <si>
    <t>Parker AZ Circle K</t>
  </si>
  <si>
    <t>Harcuvar AZ</t>
  </si>
  <si>
    <t>Enter Salome AZ</t>
  </si>
  <si>
    <t>Salome AZ Salome Shopping Center</t>
  </si>
  <si>
    <t>Wenden Chicane</t>
  </si>
  <si>
    <t>Gladden AZ</t>
  </si>
  <si>
    <t>Aquila AZ</t>
  </si>
  <si>
    <t>Jct. 71 (LEFT)</t>
  </si>
  <si>
    <t>Yavapai County Line</t>
  </si>
  <si>
    <t>Merritt Pass Summit</t>
  </si>
  <si>
    <t>bottom of descent</t>
  </si>
  <si>
    <t>US93 Underpass</t>
  </si>
  <si>
    <t>Day/Night</t>
  </si>
  <si>
    <t xml:space="preserve">Day Direct Follow Required </t>
  </si>
  <si>
    <t>Jct. Huntington Dr/4th St. (LEFT)</t>
  </si>
  <si>
    <t>Jct. 4th St/US-89 (RIGHT)</t>
  </si>
  <si>
    <t>Cross Townsend/Winona Rd</t>
  </si>
  <si>
    <t>Summit near Rees Peak</t>
  </si>
  <si>
    <t>Black Bill Park at Firehouse Ln</t>
  </si>
  <si>
    <t>Black Mesa Pump Station Rd</t>
  </si>
  <si>
    <t>Enter Navajo Nation (MDT)</t>
  </si>
  <si>
    <t>Second Jct. Old US-89</t>
  </si>
  <si>
    <t>Jct. AZ-64 (rotary, straight)</t>
  </si>
  <si>
    <t>Cameron AZ</t>
  </si>
  <si>
    <t>Jct. US-160 (RIGHT, begin FOLLOW)</t>
  </si>
  <si>
    <t>Top of the Mesa</t>
  </si>
  <si>
    <t>Lice Hill (on right)</t>
  </si>
  <si>
    <t>Top of Middle Mesa Rise</t>
  </si>
  <si>
    <t>Cow Springs</t>
  </si>
  <si>
    <t>Jct. SR 98</t>
  </si>
  <si>
    <t>Peabody Mine Jct. SR 564</t>
  </si>
  <si>
    <t>RidewithGPS</t>
  </si>
  <si>
    <t>TS</t>
  </si>
  <si>
    <t>Total TS Time</t>
  </si>
  <si>
    <t>TS (diff)</t>
  </si>
  <si>
    <t>Laguna Creek</t>
  </si>
  <si>
    <t>Segeke Butte</t>
  </si>
  <si>
    <t>Agathia Peak</t>
  </si>
  <si>
    <t>AZ/UT State Line</t>
  </si>
  <si>
    <t>Gouldings</t>
  </si>
  <si>
    <t>Monument Pass</t>
  </si>
  <si>
    <t>Douglas Wash</t>
  </si>
  <si>
    <t>Top of Forest Gump Climb</t>
  </si>
  <si>
    <t>Halchita</t>
  </si>
  <si>
    <t>San Juan River</t>
  </si>
  <si>
    <t>Ocotillo Wells Split Mt. Road</t>
  </si>
  <si>
    <t>Kirtland Creek</t>
  </si>
  <si>
    <t>Kirtland Valley Rd (LEFT)</t>
  </si>
  <si>
    <t>Iron Springs Rd (RIGHT)</t>
  </si>
  <si>
    <t>Skull Valley</t>
  </si>
  <si>
    <t>Salome AZ</t>
  </si>
  <si>
    <t>Early Arrival</t>
  </si>
  <si>
    <t>Late Arrival</t>
  </si>
  <si>
    <t>30 kph (18.6 kph) grade adjusted
5% stopped time, 
Sleep 3 h Parker AZ, 3 h Flagstaff AZ</t>
  </si>
  <si>
    <t>17.4 mph (28 kph) grade adjusted 
7.5% stopped time,
Sleep 3 h Parker AZ, 3 h Flagstaff AZ, 2 h Cortez CO</t>
  </si>
  <si>
    <t>15.5 mph (25 kph) grade adjusted
12% stopped time
Sleep 3.5 h Parker , 3.5 h Flagstaff, 2h  Cortez CO</t>
  </si>
  <si>
    <t>Average Speed (including stopped and sleep time)</t>
  </si>
  <si>
    <t>Fort Lewis College</t>
  </si>
  <si>
    <t>Time Station</t>
  </si>
  <si>
    <t>Distance</t>
  </si>
  <si>
    <t>Complete</t>
  </si>
  <si>
    <t>To Go</t>
  </si>
  <si>
    <t>Time Zone</t>
  </si>
  <si>
    <t>Start</t>
  </si>
  <si>
    <t>Oceanside CA</t>
  </si>
  <si>
    <t>Oceanside Pier</t>
  </si>
  <si>
    <t>The Mall</t>
  </si>
  <si>
    <t>Main &amp; Rio Vista</t>
  </si>
  <si>
    <t>Hobson Way and 7th St</t>
  </si>
  <si>
    <t>Circle K</t>
  </si>
  <si>
    <t>Salome Shopping Center</t>
  </si>
  <si>
    <t>Congress Grocery</t>
  </si>
  <si>
    <t>Walmart Supercenter</t>
  </si>
  <si>
    <t>Tuuvi Travel Center</t>
  </si>
  <si>
    <t>McDonalds &amp; Shell Gas</t>
  </si>
  <si>
    <t>Giant Gas</t>
  </si>
  <si>
    <t>Shell Gas</t>
  </si>
  <si>
    <t>Red Mesa Express</t>
  </si>
  <si>
    <t>Santa Rita Park</t>
  </si>
  <si>
    <t>Jerome AZ</t>
  </si>
  <si>
    <t>Mormon Lake</t>
  </si>
  <si>
    <t>Lake Mary Country Store</t>
  </si>
  <si>
    <t>Powell Rd (entering Flagstaff)</t>
  </si>
  <si>
    <t>Tonalea Jct. IR 21 (Elephant Feet)</t>
  </si>
  <si>
    <t>Valley of the Gods</t>
  </si>
  <si>
    <t>Comb Wash</t>
  </si>
  <si>
    <t>Butler Wash</t>
  </si>
  <si>
    <t>Bluff UT</t>
  </si>
  <si>
    <t>Unnamed Wash feeding Lime Ck.</t>
  </si>
  <si>
    <t>ìîìî</t>
  </si>
  <si>
    <t xml:space="preserve"> </t>
  </si>
  <si>
    <t xml:space="preserve">Lime Ridge Summit </t>
  </si>
  <si>
    <t xml:space="preserve">Comb Ridge Summit </t>
  </si>
  <si>
    <t>Aneth Climb</t>
  </si>
  <si>
    <t>Aneth Climb Summit</t>
  </si>
  <si>
    <t>UT/CO State Line</t>
  </si>
  <si>
    <t>Battle Rock</t>
  </si>
  <si>
    <t>US 160</t>
  </si>
  <si>
    <t>Aneth (Left Ismay T.P. Road)</t>
  </si>
  <si>
    <t>Mesa Verde</t>
  </si>
  <si>
    <t>Mud Creek</t>
  </si>
  <si>
    <t>Hesperus Hill Summit</t>
  </si>
  <si>
    <t>Mancos Hill Summit</t>
  </si>
  <si>
    <t>Start Hesperus Hill Climb</t>
  </si>
  <si>
    <t>Descent</t>
  </si>
  <si>
    <t>Animas River</t>
  </si>
  <si>
    <t>End</t>
  </si>
  <si>
    <t>START</t>
  </si>
  <si>
    <t>OldCastle</t>
  </si>
  <si>
    <t>Pilot</t>
  </si>
  <si>
    <t>Rav4</t>
  </si>
  <si>
    <t>17.4 mph (28 kph) grade adjusted 
10% stopped time,
Sleep 3 h Parker AZ, 3 h Flagstaff AZ, 2 h Cortez CO</t>
  </si>
  <si>
    <t>15.5 mph (25 kph) grade adjusted
12% stopped time
Sleep 3.5 h Parker , 3.5 h Flagstaff, 3 h  Cortez CO</t>
  </si>
  <si>
    <t>Local Time</t>
  </si>
  <si>
    <t>Sunset</t>
  </si>
  <si>
    <t>Ev.Twilight</t>
  </si>
  <si>
    <t>Mn.Twilight</t>
  </si>
  <si>
    <t>Sunise</t>
  </si>
  <si>
    <t>Ev. Twilight</t>
  </si>
  <si>
    <t>Mn. Twilight</t>
  </si>
  <si>
    <t>Sunrise</t>
  </si>
  <si>
    <t>Event</t>
  </si>
  <si>
    <t>Near Location</t>
  </si>
  <si>
    <t>Day</t>
  </si>
  <si>
    <t>Moonset (71%)</t>
  </si>
  <si>
    <t>Best Guess Location</t>
  </si>
  <si>
    <t>Near CA 78/CA 86 Jct Border Patol Station</t>
  </si>
  <si>
    <t>Moonset (81%)</t>
  </si>
  <si>
    <t>Westmorland CA</t>
  </si>
  <si>
    <t>Palo Verde CA</t>
  </si>
  <si>
    <t>near Aha Quin Resort</t>
  </si>
  <si>
    <t>6 miles from CA/AZ Border, Colorado River</t>
  </si>
  <si>
    <t>Skull Valley AZ</t>
  </si>
  <si>
    <t>4 miles past Skull Valley</t>
  </si>
  <si>
    <t>Moonset (89%)</t>
  </si>
  <si>
    <t>4 miles from Iron Springs</t>
  </si>
  <si>
    <t>Iron Springs AZ</t>
  </si>
  <si>
    <t>Mud Tanks Mesa Summit</t>
  </si>
  <si>
    <t>Near Jct. AZ 87 and Lake Mary Road</t>
  </si>
  <si>
    <t>Happy Jack AZ</t>
  </si>
  <si>
    <t>Near Bristow Tank</t>
  </si>
  <si>
    <t>Shonto Marketplace</t>
  </si>
  <si>
    <t>Kayenta AZ</t>
  </si>
  <si>
    <t>Cortez CO (before sleep break)</t>
  </si>
  <si>
    <t>Kayenta</t>
  </si>
  <si>
    <t>Adjusted Estimated Arrival</t>
  </si>
  <si>
    <t>Verizon Cell Coverage</t>
  </si>
  <si>
    <t>17.4 mph (28 kph) grade adjusted 
10% stopped time,
Sleep 3 h Parker AZ, Camp Verde AZ, 2 h Cortez CO</t>
  </si>
  <si>
    <t>30 kph (18.6 kph) grade adjusted
5% stopped time, 
Sleep 3 h Parker AZ, 3 h Camp Verde AZ</t>
  </si>
  <si>
    <t>15.5 mph (25 kph) grade adjusted
12% stopped time
Sleep 3.5 h Parker , 3.5 h Camp Verde AZ, 3 h  Cortez CO</t>
  </si>
  <si>
    <t>Border Patrol Checkpoint</t>
  </si>
  <si>
    <t>Seg.</t>
  </si>
  <si>
    <t>Head</t>
  </si>
  <si>
    <t>Tail</t>
  </si>
  <si>
    <t>Phone</t>
  </si>
  <si>
    <t>Terrano</t>
  </si>
  <si>
    <t>Wahoo</t>
  </si>
  <si>
    <t>Urban1</t>
  </si>
  <si>
    <t>Rando1</t>
  </si>
  <si>
    <t>Urban2</t>
  </si>
  <si>
    <t>Urban1 (at sunrise)</t>
  </si>
  <si>
    <t>Rando2</t>
  </si>
  <si>
    <t>Vya1</t>
  </si>
  <si>
    <t>Vya2</t>
  </si>
  <si>
    <t>Vya2/Vya1</t>
  </si>
  <si>
    <t>USB1</t>
  </si>
  <si>
    <t>USB2</t>
  </si>
  <si>
    <t>Urban2 &amp; Rando2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</si>
</sst>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"/>
    <numFmt numFmtId="165" formatCode="0.0%"/>
    <numFmt numFmtId="166" formatCode="hh:mm"/>
    <numFmt numFmtId="167" formatCode="[h]\ &quot;h&quot;\ mm\ &quot;m&quot;"/>
    <numFmt numFmtId="168" formatCode="\ m/d\ hh:mm\ a/p"/>
    <numFmt numFmtId="169" formatCode="0\ &quot;h&quot;"/>
    <numFmt numFmtId="170" formatCode="0.00;[Red]0.00"/>
    <numFmt numFmtId="171" formatCode="0.0\ &quot;kph&quot;"/>
    <numFmt numFmtId="172" formatCode="0\ "/>
    <numFmt numFmtId="173" formatCode="ddd\ m/d/yyyy"/>
    <numFmt numFmtId="174" formatCode="\ m/d\ hh:mm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rgb="FF3F3F7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2" borderId="1" applyNumberFormat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21">
    <xf numFmtId="0" fontId="0" fillId="0" borderId="0" xfId="0"/>
    <xf numFmtId="1" fontId="0" fillId="0" borderId="0" xfId="0" applyNumberFormat="1"/>
    <xf numFmtId="21" fontId="0" fillId="0" borderId="0" xfId="0" applyNumberFormat="1"/>
    <xf numFmtId="9" fontId="0" fillId="0" borderId="0" xfId="1" applyFont="1"/>
    <xf numFmtId="2" fontId="0" fillId="0" borderId="0" xfId="0" applyNumberFormat="1"/>
    <xf numFmtId="1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wrapText="1"/>
    </xf>
    <xf numFmtId="169" fontId="1" fillId="4" borderId="0" xfId="4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171" fontId="1" fillId="4" borderId="0" xfId="4" applyNumberFormat="1" applyAlignment="1">
      <alignment horizontal="center"/>
    </xf>
    <xf numFmtId="165" fontId="1" fillId="4" borderId="0" xfId="4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7" fontId="9" fillId="0" borderId="0" xfId="3" applyNumberFormat="1" applyFont="1" applyFill="1"/>
    <xf numFmtId="0" fontId="0" fillId="6" borderId="0" xfId="0" applyFill="1"/>
    <xf numFmtId="172" fontId="0" fillId="6" borderId="0" xfId="0" applyNumberFormat="1" applyFill="1"/>
    <xf numFmtId="172" fontId="0" fillId="0" borderId="0" xfId="0" applyNumberFormat="1"/>
    <xf numFmtId="0" fontId="3" fillId="0" borderId="0" xfId="2" applyFill="1" applyBorder="1"/>
    <xf numFmtId="164" fontId="1" fillId="0" borderId="0" xfId="5" applyNumberFormat="1" applyFill="1"/>
    <xf numFmtId="165" fontId="1" fillId="0" borderId="0" xfId="1" applyNumberFormat="1"/>
    <xf numFmtId="165" fontId="1" fillId="0" borderId="0" xfId="1" applyNumberFormat="1" applyAlignment="1">
      <alignment horizontal="center"/>
    </xf>
    <xf numFmtId="166" fontId="1" fillId="0" borderId="0" xfId="1" applyNumberFormat="1"/>
    <xf numFmtId="168" fontId="1" fillId="0" borderId="0" xfId="1" applyNumberFormat="1" applyAlignment="1">
      <alignment horizontal="left"/>
    </xf>
    <xf numFmtId="168" fontId="3" fillId="2" borderId="0" xfId="2" applyNumberFormat="1" applyBorder="1" applyAlignment="1">
      <alignment horizontal="left"/>
    </xf>
    <xf numFmtId="167" fontId="1" fillId="0" borderId="0" xfId="1" applyNumberFormat="1"/>
    <xf numFmtId="164" fontId="3" fillId="0" borderId="0" xfId="2" applyNumberFormat="1" applyFill="1" applyBorder="1"/>
    <xf numFmtId="168" fontId="9" fillId="0" borderId="0" xfId="3" applyNumberFormat="1" applyFont="1" applyFill="1" applyAlignment="1">
      <alignment horizontal="left"/>
    </xf>
    <xf numFmtId="170" fontId="9" fillId="0" borderId="0" xfId="3" applyNumberFormat="1" applyFont="1" applyFill="1"/>
    <xf numFmtId="171" fontId="1" fillId="4" borderId="0" xfId="4" applyNumberFormat="1"/>
    <xf numFmtId="9" fontId="1" fillId="0" borderId="0" xfId="1"/>
    <xf numFmtId="0" fontId="1" fillId="4" borderId="0" xfId="4"/>
    <xf numFmtId="0" fontId="2" fillId="6" borderId="0" xfId="0" applyFont="1" applyFill="1"/>
    <xf numFmtId="164" fontId="0" fillId="6" borderId="0" xfId="0" applyNumberFormat="1" applyFill="1"/>
    <xf numFmtId="0" fontId="2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10" fillId="0" borderId="0" xfId="0" applyFont="1"/>
    <xf numFmtId="0" fontId="11" fillId="7" borderId="0" xfId="0" applyFont="1" applyFill="1" applyAlignment="1">
      <alignment horizontal="center" wrapText="1"/>
    </xf>
    <xf numFmtId="0" fontId="11" fillId="8" borderId="0" xfId="0" applyFont="1" applyFill="1" applyAlignment="1">
      <alignment horizontal="center" wrapText="1"/>
    </xf>
    <xf numFmtId="0" fontId="11" fillId="9" borderId="0" xfId="0" applyFont="1" applyFill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10" fillId="0" borderId="3" xfId="0" applyFont="1" applyBorder="1"/>
    <xf numFmtId="0" fontId="0" fillId="0" borderId="5" xfId="0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8" borderId="6" xfId="0" applyFont="1" applyFill="1" applyBorder="1" applyAlignment="1">
      <alignment horizontal="center" wrapText="1"/>
    </xf>
    <xf numFmtId="0" fontId="0" fillId="9" borderId="0" xfId="0" applyFill="1"/>
    <xf numFmtId="0" fontId="0" fillId="7" borderId="0" xfId="0" applyFill="1"/>
    <xf numFmtId="0" fontId="0" fillId="8" borderId="0" xfId="0" applyFill="1"/>
    <xf numFmtId="0" fontId="0" fillId="8" borderId="6" xfId="0" applyFill="1" applyBorder="1"/>
    <xf numFmtId="0" fontId="0" fillId="0" borderId="7" xfId="0" applyBorder="1"/>
    <xf numFmtId="0" fontId="0" fillId="0" borderId="8" xfId="0" applyBorder="1"/>
    <xf numFmtId="0" fontId="0" fillId="9" borderId="8" xfId="0" applyFill="1" applyBorder="1"/>
    <xf numFmtId="2" fontId="0" fillId="9" borderId="8" xfId="0" applyNumberFormat="1" applyFill="1" applyBorder="1"/>
    <xf numFmtId="0" fontId="0" fillId="7" borderId="8" xfId="0" applyFill="1" applyBorder="1"/>
    <xf numFmtId="2" fontId="0" fillId="7" borderId="8" xfId="0" applyNumberFormat="1" applyFill="1" applyBorder="1"/>
    <xf numFmtId="0" fontId="0" fillId="8" borderId="8" xfId="0" applyFill="1" applyBorder="1"/>
    <xf numFmtId="2" fontId="0" fillId="8" borderId="9" xfId="0" applyNumberFormat="1" applyFill="1" applyBorder="1"/>
    <xf numFmtId="0" fontId="10" fillId="0" borderId="10" xfId="0" applyFont="1" applyBorder="1"/>
    <xf numFmtId="164" fontId="9" fillId="0" borderId="10" xfId="2" applyNumberFormat="1" applyFont="1" applyFill="1" applyBorder="1"/>
    <xf numFmtId="164" fontId="0" fillId="0" borderId="10" xfId="0" applyNumberFormat="1" applyBorder="1"/>
    <xf numFmtId="165" fontId="1" fillId="0" borderId="10" xfId="1" applyNumberFormat="1" applyBorder="1" applyAlignment="1">
      <alignment horizontal="center"/>
    </xf>
    <xf numFmtId="168" fontId="0" fillId="9" borderId="10" xfId="0" applyNumberFormat="1" applyFill="1" applyBorder="1"/>
    <xf numFmtId="167" fontId="0" fillId="9" borderId="10" xfId="0" applyNumberFormat="1" applyFill="1" applyBorder="1"/>
    <xf numFmtId="167" fontId="0" fillId="0" borderId="10" xfId="0" applyNumberFormat="1" applyBorder="1"/>
    <xf numFmtId="168" fontId="0" fillId="7" borderId="10" xfId="0" applyNumberFormat="1" applyFill="1" applyBorder="1"/>
    <xf numFmtId="167" fontId="0" fillId="7" borderId="10" xfId="0" applyNumberFormat="1" applyFill="1" applyBorder="1"/>
    <xf numFmtId="0" fontId="0" fillId="0" borderId="10" xfId="0" applyBorder="1"/>
    <xf numFmtId="168" fontId="0" fillId="8" borderId="10" xfId="0" applyNumberFormat="1" applyFill="1" applyBorder="1"/>
    <xf numFmtId="0" fontId="10" fillId="0" borderId="11" xfId="0" applyFont="1" applyBorder="1"/>
    <xf numFmtId="167" fontId="0" fillId="8" borderId="12" xfId="0" applyNumberFormat="1" applyFill="1" applyBorder="1"/>
    <xf numFmtId="0" fontId="12" fillId="0" borderId="11" xfId="0" applyFont="1" applyBorder="1"/>
    <xf numFmtId="165" fontId="0" fillId="0" borderId="0" xfId="0" applyNumberFormat="1"/>
    <xf numFmtId="173" fontId="0" fillId="0" borderId="0" xfId="0" applyNumberFormat="1"/>
    <xf numFmtId="0" fontId="0" fillId="0" borderId="0" xfId="0" applyAlignment="1">
      <alignment horizontal="left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74" fontId="1" fillId="0" borderId="0" xfId="1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172" fontId="14" fillId="0" borderId="0" xfId="0" applyNumberFormat="1" applyFont="1" applyFill="1"/>
    <xf numFmtId="164" fontId="14" fillId="0" borderId="0" xfId="0" applyNumberFormat="1" applyFont="1" applyFill="1"/>
    <xf numFmtId="164" fontId="9" fillId="10" borderId="0" xfId="0" applyNumberFormat="1" applyFont="1" applyFill="1"/>
    <xf numFmtId="164" fontId="14" fillId="10" borderId="0" xfId="0" applyNumberFormat="1" applyFont="1" applyFill="1"/>
    <xf numFmtId="164" fontId="14" fillId="11" borderId="0" xfId="0" applyNumberFormat="1" applyFont="1" applyFill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164" fontId="0" fillId="0" borderId="10" xfId="0" applyNumberFormat="1" applyFont="1" applyBorder="1"/>
    <xf numFmtId="174" fontId="0" fillId="9" borderId="10" xfId="0" applyNumberFormat="1" applyFill="1" applyBorder="1"/>
    <xf numFmtId="174" fontId="0" fillId="7" borderId="10" xfId="0" applyNumberFormat="1" applyFill="1" applyBorder="1"/>
    <xf numFmtId="174" fontId="0" fillId="8" borderId="10" xfId="0" applyNumberFormat="1" applyFill="1" applyBorder="1"/>
    <xf numFmtId="0" fontId="11" fillId="0" borderId="0" xfId="0" applyFont="1" applyFill="1" applyAlignment="1">
      <alignment horizontal="center" wrapText="1"/>
    </xf>
    <xf numFmtId="0" fontId="0" fillId="11" borderId="10" xfId="0" applyFill="1" applyBorder="1"/>
    <xf numFmtId="0" fontId="15" fillId="12" borderId="10" xfId="0" applyFont="1" applyFill="1" applyBorder="1"/>
    <xf numFmtId="0" fontId="0" fillId="13" borderId="10" xfId="0" applyFont="1" applyFill="1" applyBorder="1"/>
    <xf numFmtId="0" fontId="0" fillId="12" borderId="10" xfId="0" applyFill="1" applyBorder="1"/>
    <xf numFmtId="0" fontId="0" fillId="14" borderId="1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7" borderId="3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49" fontId="0" fillId="7" borderId="0" xfId="0" applyNumberFormat="1" applyFill="1" applyAlignment="1">
      <alignment horizontal="center" vertical="top" wrapText="1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textRotation="90"/>
    </xf>
    <xf numFmtId="0" fontId="10" fillId="9" borderId="3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49" fontId="0" fillId="9" borderId="0" xfId="0" applyNumberFormat="1" applyFill="1" applyAlignment="1">
      <alignment horizontal="center" vertical="top" wrapText="1"/>
    </xf>
    <xf numFmtId="49" fontId="0" fillId="8" borderId="0" xfId="0" applyNumberFormat="1" applyFill="1" applyAlignment="1">
      <alignment horizontal="center" vertical="top" wrapText="1"/>
    </xf>
    <xf numFmtId="49" fontId="0" fillId="8" borderId="6" xfId="0" applyNumberForma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6">
    <cellStyle name="40% - Accent1" xfId="4" builtinId="31"/>
    <cellStyle name="40% - Accent3" xfId="5" builtinId="39"/>
    <cellStyle name="Good" xfId="3" builtinId="26"/>
    <cellStyle name="Input" xfId="2" builtinId="20"/>
    <cellStyle name="Normal" xfId="0" builtinId="0"/>
    <cellStyle name="Percent" xfId="1" builtinId="5"/>
  </cellStyles>
  <dxfs count="29"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alignment horizontal="left" vertical="bottom" textRotation="0" wrapText="0" indent="1" justifyLastLine="0" shrinkToFit="0" readingOrder="0"/>
    </dxf>
    <dxf>
      <numFmt numFmtId="23" formatCode="h:mm\ AM/PM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numFmt numFmtId="173" formatCode="ddd\ m/d/yyyy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PowerGradeSpeed!$A$24:$A$35</c:f>
              <c:numCache>
                <c:formatCode>0%</c:formatCode>
                <c:ptCount val="12"/>
                <c:pt idx="0">
                  <c:v>-0.06</c:v>
                </c:pt>
                <c:pt idx="1">
                  <c:v>-0.05</c:v>
                </c:pt>
                <c:pt idx="2">
                  <c:v>-0.04</c:v>
                </c:pt>
                <c:pt idx="3">
                  <c:v>-0.03</c:v>
                </c:pt>
                <c:pt idx="4">
                  <c:v>-0.02</c:v>
                </c:pt>
                <c:pt idx="5">
                  <c:v>-0.01</c:v>
                </c:pt>
                <c:pt idx="6">
                  <c:v>0</c:v>
                </c:pt>
                <c:pt idx="7">
                  <c:v>0.01</c:v>
                </c:pt>
                <c:pt idx="8">
                  <c:v>0.02</c:v>
                </c:pt>
                <c:pt idx="9">
                  <c:v>0.03</c:v>
                </c:pt>
                <c:pt idx="10">
                  <c:v>0.04</c:v>
                </c:pt>
                <c:pt idx="11">
                  <c:v>0.05</c:v>
                </c:pt>
              </c:numCache>
            </c:numRef>
          </c:xVal>
          <c:yVal>
            <c:numRef>
              <c:f>PowerGradeSpeed!$B$24:$B$35</c:f>
              <c:numCache>
                <c:formatCode>0.00</c:formatCode>
                <c:ptCount val="12"/>
                <c:pt idx="0">
                  <c:v>33.42</c:v>
                </c:pt>
                <c:pt idx="1">
                  <c:v>28.58</c:v>
                </c:pt>
                <c:pt idx="2">
                  <c:v>23.459999999999994</c:v>
                </c:pt>
                <c:pt idx="3">
                  <c:v>18.019999999999996</c:v>
                </c:pt>
                <c:pt idx="4">
                  <c:v>12.25</c:v>
                </c:pt>
                <c:pt idx="5">
                  <c:v>6.1899999999999977</c:v>
                </c:pt>
                <c:pt idx="6">
                  <c:v>0</c:v>
                </c:pt>
                <c:pt idx="7">
                  <c:v>-3.2000000000000028</c:v>
                </c:pt>
                <c:pt idx="8">
                  <c:v>-8.3400000000000034</c:v>
                </c:pt>
                <c:pt idx="9">
                  <c:v>-12.650000000000002</c:v>
                </c:pt>
                <c:pt idx="10">
                  <c:v>-16.050000000000004</c:v>
                </c:pt>
                <c:pt idx="11">
                  <c:v>-18.670000000000002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68-49BD-8186-B3C92FC19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317632"/>
        <c:axId val="1205875488"/>
      </c:scatterChart>
      <c:valAx>
        <c:axId val="1198317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5875488"/>
        <c:crosses val="autoZero"/>
        <c:crossBetween val="midCat"/>
      </c:valAx>
      <c:valAx>
        <c:axId val="120587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8317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114301</xdr:rowOff>
    </xdr:from>
    <xdr:to>
      <xdr:col>24</xdr:col>
      <xdr:colOff>240029</xdr:colOff>
      <xdr:row>36</xdr:row>
      <xdr:rowOff>38101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60A3DA-CD07-46B6-9B0B-84A0F2062B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ric Pearce" id="{E6BC6D16-5DED-43CE-8128-5F2BC3226596}" userId="b2537add9712ff27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16" totalsRowShown="0" headerRowDxfId="19" dataDxfId="18">
  <tableColumns count="6">
    <tableColumn id="1" xr3:uid="{00000000-0010-0000-0000-000001000000}" name="Day" dataDxfId="17"/>
    <tableColumn id="2" xr3:uid="{00000000-0010-0000-0000-000002000000}" name="Event" dataDxfId="16"/>
    <tableColumn id="3" xr3:uid="{00000000-0010-0000-0000-000003000000}" name="Near Location" dataDxfId="15"/>
    <tableColumn id="4" xr3:uid="{00000000-0010-0000-0000-000004000000}" name="TZ" dataDxfId="14"/>
    <tableColumn id="5" xr3:uid="{00000000-0010-0000-0000-000005000000}" name="Local Time" dataDxfId="13"/>
    <tableColumn id="6" xr3:uid="{00000000-0010-0000-0000-000006000000}" name="Best Guess Location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Z4" dT="2019-02-18T16:37:18.83" personId="{E6BC6D16-5DED-43CE-8128-5F2BC3226596}" id="{257E5B1A-3D8B-4CB4-8769-48F08A352E6B}">
    <text>Rider start time in Oceanside.  1 m intervals, assuming I'm the first rider off.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Z4" dT="2019-02-18T16:37:18.83" personId="{E6BC6D16-5DED-43CE-8128-5F2BC3226596}" id="{CF9338FD-0578-4A26-B7A2-14325C0FC200}">
    <text>Rider start time in Oceanside.  1 m intervals, assuming I'm the first rider off.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Z4" dT="2019-02-18T16:37:18.83" personId="{E6BC6D16-5DED-43CE-8128-5F2BC3226596}" id="{0561FC19-E7E3-48DA-88D7-18DC10654774}">
    <text>Rider start time in Oceanside.  1 m intervals, assuming I'm the first rider off.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Z4" dT="2019-02-18T16:37:18.83" personId="{E6BC6D16-5DED-43CE-8128-5F2BC3226596}" id="{98D00763-AF9E-4FED-9FD2-B02EB00B0FC1}">
    <text>Rider start time in Oceanside.  1 m intervals, assuming I'm the first rider off.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Z4" dT="2019-02-18T16:37:18.83" personId="{E6BC6D16-5DED-43CE-8128-5F2BC3226596}" id="{47FBE994-E7BE-4207-B3FE-7F4E246EC972}">
    <text>Rider start time in Oceanside.  1 m intervals, assuming I'm the first rider off.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Y4" dT="2019-02-18T16:37:18.83" personId="{E6BC6D16-5DED-43CE-8128-5F2BC3226596}" id="{E9F8B58E-7141-4D02-AED3-3252D0CECF92}">
    <text>Rider start time in Oceanside.  1 m intervals, assuming I'm the first rider off.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Y4" dT="2019-02-18T16:37:18.83" personId="{E6BC6D16-5DED-43CE-8128-5F2BC3226596}" id="{8A976E09-D9B6-4AD8-B713-31B9045E88A5}">
    <text>Rider start time in Oceanside.  1 m intervals, assuming I'm the first rider off.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P164"/>
  <sheetViews>
    <sheetView zoomScale="89" zoomScaleNormal="89" workbookViewId="0">
      <pane xSplit="15" ySplit="3" topLeftCell="AB4" activePane="bottomRight" state="frozen"/>
      <selection pane="topRight" activeCell="H1" sqref="H1"/>
      <selection pane="bottomLeft" activeCell="A4" sqref="A4"/>
      <selection pane="bottomRight" activeCell="AB4" sqref="AB4:AD136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5" customWidth="1"/>
    <col min="10" max="10" width="29.5546875" customWidth="1"/>
    <col min="11" max="11" width="9.33203125" customWidth="1"/>
    <col min="12" max="12" width="10.5546875" bestFit="1" customWidth="1"/>
    <col min="13" max="13" width="9.5546875" bestFit="1" customWidth="1"/>
    <col min="14" max="19" width="9.5546875" customWidth="1"/>
    <col min="20" max="20" width="11.5546875" customWidth="1"/>
    <col min="21" max="23" width="9.5546875" customWidth="1"/>
    <col min="24" max="24" width="7.33203125" style="12" customWidth="1"/>
    <col min="25" max="25" width="9.5546875" customWidth="1"/>
    <col min="26" max="26" width="13.6640625" customWidth="1"/>
    <col min="27" max="27" width="13.44140625" customWidth="1"/>
    <col min="28" max="28" width="14.6640625" customWidth="1"/>
    <col min="29" max="29" width="14.44140625" customWidth="1"/>
    <col min="30" max="30" width="12" customWidth="1"/>
    <col min="31" max="31" width="13.88671875" customWidth="1"/>
    <col min="32" max="32" width="14.44140625" customWidth="1"/>
    <col min="33" max="34" width="10.6640625" customWidth="1"/>
    <col min="35" max="35" width="13.6640625" customWidth="1"/>
    <col min="36" max="36" width="12.6640625" customWidth="1"/>
    <col min="37" max="37" width="10.6640625" customWidth="1"/>
    <col min="38" max="39" width="13" customWidth="1"/>
    <col min="40" max="40" width="14.109375" customWidth="1"/>
    <col min="41" max="41" width="9.109375" style="6"/>
  </cols>
  <sheetData>
    <row r="1" spans="2:42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I1" s="109" t="s">
        <v>270</v>
      </c>
      <c r="X1" s="111" t="s">
        <v>42</v>
      </c>
      <c r="Y1" s="111" t="s">
        <v>30</v>
      </c>
      <c r="Z1" s="111" t="s">
        <v>75</v>
      </c>
      <c r="AA1" s="111"/>
      <c r="AB1" s="111" t="s">
        <v>89</v>
      </c>
      <c r="AC1" s="111"/>
      <c r="AD1" s="111"/>
      <c r="AE1" s="111" t="s">
        <v>269</v>
      </c>
      <c r="AF1" s="111"/>
      <c r="AG1" s="111"/>
      <c r="AH1" s="110" t="s">
        <v>77</v>
      </c>
      <c r="AI1" s="110"/>
      <c r="AJ1" s="110"/>
      <c r="AL1" s="110" t="s">
        <v>50</v>
      </c>
      <c r="AM1" s="110"/>
      <c r="AN1" s="110"/>
    </row>
    <row r="2" spans="2:42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I2" s="109"/>
      <c r="L2" s="110" t="s">
        <v>6</v>
      </c>
      <c r="M2" s="110"/>
      <c r="N2" s="110" t="s">
        <v>7</v>
      </c>
      <c r="O2" s="110"/>
      <c r="P2" s="110" t="s">
        <v>47</v>
      </c>
      <c r="Q2" s="110"/>
      <c r="R2" s="110" t="s">
        <v>5</v>
      </c>
      <c r="S2" s="110"/>
      <c r="T2" s="110"/>
      <c r="U2" s="110"/>
      <c r="V2" s="111" t="s">
        <v>8</v>
      </c>
      <c r="W2" s="111" t="s">
        <v>98</v>
      </c>
      <c r="X2" s="111"/>
      <c r="Y2" s="111"/>
      <c r="Z2" s="7"/>
      <c r="AA2" s="7"/>
      <c r="AB2" s="78"/>
      <c r="AC2" s="78"/>
      <c r="AD2" s="78"/>
      <c r="AE2" s="7"/>
      <c r="AF2" s="7"/>
      <c r="AG2" s="7"/>
      <c r="AH2" s="9"/>
      <c r="AI2" s="9"/>
      <c r="AJ2" s="9"/>
      <c r="AK2" s="10">
        <v>28</v>
      </c>
      <c r="AL2" s="11">
        <v>0.1</v>
      </c>
    </row>
    <row r="3" spans="2:42" ht="30" customHeight="1" x14ac:dyDescent="0.3">
      <c r="B3">
        <v>1</v>
      </c>
      <c r="C3" s="112"/>
      <c r="D3" s="112"/>
      <c r="E3" s="112"/>
      <c r="G3" s="109"/>
      <c r="H3" s="109"/>
      <c r="I3" s="109"/>
      <c r="J3" t="s">
        <v>0</v>
      </c>
      <c r="K3" t="s">
        <v>105</v>
      </c>
      <c r="L3" s="12" t="s">
        <v>1</v>
      </c>
      <c r="M3" s="12" t="s">
        <v>2</v>
      </c>
      <c r="N3" s="12" t="s">
        <v>1</v>
      </c>
      <c r="O3" s="12" t="s">
        <v>2</v>
      </c>
      <c r="P3" s="12" t="s">
        <v>1</v>
      </c>
      <c r="Q3" s="12" t="s">
        <v>2</v>
      </c>
      <c r="R3" s="12" t="s">
        <v>91</v>
      </c>
      <c r="S3" s="13" t="s">
        <v>46</v>
      </c>
      <c r="T3" s="7" t="s">
        <v>63</v>
      </c>
      <c r="U3" s="13" t="s">
        <v>92</v>
      </c>
      <c r="V3" s="111"/>
      <c r="W3" s="111"/>
      <c r="X3" s="111"/>
      <c r="Y3" s="111"/>
      <c r="Z3" s="7" t="s">
        <v>51</v>
      </c>
      <c r="AA3" s="7" t="s">
        <v>76</v>
      </c>
      <c r="AB3" s="78" t="s">
        <v>51</v>
      </c>
      <c r="AC3" s="78" t="s">
        <v>52</v>
      </c>
      <c r="AD3" s="78" t="s">
        <v>3</v>
      </c>
      <c r="AE3" s="7" t="s">
        <v>51</v>
      </c>
      <c r="AF3" s="7" t="s">
        <v>52</v>
      </c>
      <c r="AG3" s="7" t="s">
        <v>3</v>
      </c>
      <c r="AH3" s="7" t="s">
        <v>79</v>
      </c>
      <c r="AI3" s="7" t="s">
        <v>80</v>
      </c>
      <c r="AJ3" s="7" t="s">
        <v>78</v>
      </c>
      <c r="AK3" s="12" t="s">
        <v>48</v>
      </c>
      <c r="AL3" s="12" t="s">
        <v>55</v>
      </c>
      <c r="AM3" s="12" t="s">
        <v>54</v>
      </c>
      <c r="AN3" s="12" t="s">
        <v>49</v>
      </c>
    </row>
    <row r="4" spans="2:42" x14ac:dyDescent="0.3">
      <c r="B4">
        <v>1</v>
      </c>
      <c r="C4" s="14"/>
      <c r="D4" s="14"/>
      <c r="E4" s="14"/>
      <c r="F4" s="15"/>
      <c r="G4" s="16">
        <f>MOD(AF4,1)*24</f>
        <v>12.249999999941792</v>
      </c>
      <c r="H4" s="17"/>
      <c r="I4" s="83"/>
      <c r="J4" t="s">
        <v>96</v>
      </c>
      <c r="K4" s="6">
        <v>0</v>
      </c>
      <c r="L4" s="18">
        <v>0</v>
      </c>
      <c r="M4">
        <v>0</v>
      </c>
      <c r="N4" s="19"/>
      <c r="O4" s="19"/>
      <c r="P4" s="6">
        <f t="shared" ref="P4:P22" si="0">L$136-L4</f>
        <v>930.35586574405465</v>
      </c>
      <c r="Q4" s="6">
        <f>P4*1.609344</f>
        <v>1497.2626304</v>
      </c>
      <c r="R4" s="1">
        <v>0</v>
      </c>
      <c r="S4" s="1"/>
      <c r="T4" s="1"/>
      <c r="U4" s="1"/>
      <c r="V4" s="20"/>
      <c r="W4" s="20"/>
      <c r="X4" s="21"/>
      <c r="Y4" s="22">
        <f>3/24</f>
        <v>0.125</v>
      </c>
      <c r="Z4" s="24">
        <v>43627.635416666664</v>
      </c>
      <c r="AA4" s="23">
        <f>Z4-Y4</f>
        <v>43627.510416666664</v>
      </c>
      <c r="AB4" s="79">
        <f>Z4</f>
        <v>43627.635416666664</v>
      </c>
      <c r="AC4" s="79">
        <f>AB4-Y4</f>
        <v>43627.510416666664</v>
      </c>
      <c r="AD4" s="25">
        <v>0</v>
      </c>
      <c r="AE4" s="79">
        <f>Z4</f>
        <v>43627.635416666664</v>
      </c>
      <c r="AF4" s="79">
        <f>AE4-Y4</f>
        <v>43627.510416666664</v>
      </c>
      <c r="AG4" s="25">
        <v>0</v>
      </c>
      <c r="AH4" s="25"/>
      <c r="AI4" s="25"/>
      <c r="AJ4" s="25"/>
    </row>
    <row r="5" spans="2:42" hidden="1" x14ac:dyDescent="0.3">
      <c r="C5" s="14"/>
      <c r="D5" s="14"/>
      <c r="E5" s="14"/>
      <c r="F5" s="15"/>
      <c r="G5" s="16">
        <f t="shared" ref="G5:G136" si="1">MOD(AF5,1)*24</f>
        <v>12.761413759959396</v>
      </c>
      <c r="H5" s="17"/>
      <c r="I5" s="83"/>
      <c r="J5" t="s">
        <v>97</v>
      </c>
      <c r="K5" s="6">
        <v>7.8</v>
      </c>
      <c r="L5" s="26">
        <v>7.8</v>
      </c>
      <c r="M5" s="6">
        <f>L5*1.609344</f>
        <v>12.5528832</v>
      </c>
      <c r="N5" s="6">
        <f>L5-L4</f>
        <v>7.8</v>
      </c>
      <c r="O5" s="6">
        <f>N5*1.609344</f>
        <v>12.5528832</v>
      </c>
      <c r="P5" s="6">
        <f t="shared" si="0"/>
        <v>922.5558657440547</v>
      </c>
      <c r="Q5" s="6">
        <f t="shared" ref="Q5" si="2">P5*1.609344</f>
        <v>1484.7097472</v>
      </c>
      <c r="R5" s="1">
        <v>78</v>
      </c>
      <c r="S5" s="6">
        <v>168</v>
      </c>
      <c r="T5" s="6">
        <v>90</v>
      </c>
      <c r="U5" s="6">
        <f>R5-R4</f>
        <v>78</v>
      </c>
      <c r="V5" s="20">
        <v>0</v>
      </c>
      <c r="W5" s="20">
        <v>9.9000000000000005E-2</v>
      </c>
      <c r="X5" s="21" t="s">
        <v>43</v>
      </c>
      <c r="Y5" s="22">
        <f t="shared" ref="Y5:Y81" si="3">3/24</f>
        <v>0.125</v>
      </c>
      <c r="Z5" s="24"/>
      <c r="AA5" s="23"/>
      <c r="AB5" s="79">
        <f t="shared" ref="AB5:AB31" si="4">AB4+AJ5</f>
        <v>43627.656725573332</v>
      </c>
      <c r="AC5" s="79">
        <f t="shared" ref="AC5:AC31" si="5">AB5-Y5</f>
        <v>43627.531725573332</v>
      </c>
      <c r="AD5" s="25">
        <f>AB5-AB$4</f>
        <v>2.1308906667400151E-2</v>
      </c>
      <c r="AE5" s="79">
        <f t="shared" ref="AE5:AE31" si="6">IF(ISBLANK(Z5),AE4+AJ5,Z5)</f>
        <v>43627.656725573332</v>
      </c>
      <c r="AF5" s="79">
        <f t="shared" ref="AF5" si="7">AE5-Y5</f>
        <v>43627.531725573332</v>
      </c>
      <c r="AG5" s="25">
        <f>AE5-AE$4</f>
        <v>2.1308906667400151E-2</v>
      </c>
      <c r="AH5" s="14">
        <f t="shared" ref="AH5:AH31" si="8">(O5/IF(ISBLANK(AK5),$AK$2,AK5))/24</f>
        <v>1.9371733333333332E-2</v>
      </c>
      <c r="AI5" s="14">
        <f t="shared" ref="AI5" si="9">(AM5+AN5)/24/60+AH5*IF(ISBLANK(AL5),$AL$2,AL5)</f>
        <v>1.9371733333333333E-3</v>
      </c>
      <c r="AJ5" s="14">
        <f>AH5+AI5</f>
        <v>2.1308906666666665E-2</v>
      </c>
      <c r="AK5" s="29">
        <v>27</v>
      </c>
      <c r="AL5" s="30">
        <v>0.1</v>
      </c>
      <c r="AN5" s="31"/>
      <c r="AO5" s="6">
        <f t="shared" ref="AO5:AO37" si="10">$AK$2-IF(V5&lt;0, 550, 400)*V5</f>
        <v>28</v>
      </c>
      <c r="AP5" s="74">
        <f t="shared" ref="AP5:AP37" si="11">V5</f>
        <v>0</v>
      </c>
    </row>
    <row r="6" spans="2:42" hidden="1" x14ac:dyDescent="0.3">
      <c r="C6" s="14"/>
      <c r="D6" s="14"/>
      <c r="E6" s="14"/>
      <c r="F6" s="32"/>
      <c r="G6" s="16">
        <f t="shared" si="1"/>
        <v>12.919474331312813</v>
      </c>
      <c r="H6" s="17"/>
      <c r="I6" s="83"/>
      <c r="J6" t="s">
        <v>101</v>
      </c>
      <c r="K6" s="6">
        <v>10.3</v>
      </c>
      <c r="L6" s="26">
        <v>10.3</v>
      </c>
      <c r="M6" s="6">
        <f>L6*1.609344</f>
        <v>16.576243200000004</v>
      </c>
      <c r="N6" s="6">
        <f t="shared" ref="N6:N31" si="12">L6-L5</f>
        <v>2.5000000000000009</v>
      </c>
      <c r="O6" s="6">
        <f t="shared" ref="O6:O75" si="13">N6*1.609344</f>
        <v>4.023360000000002</v>
      </c>
      <c r="P6" s="6">
        <f t="shared" si="0"/>
        <v>920.0558657440547</v>
      </c>
      <c r="Q6" s="6">
        <f t="shared" ref="Q6:Q75" si="14">P6*1.609344</f>
        <v>1480.6863872000001</v>
      </c>
      <c r="R6" s="1">
        <v>115</v>
      </c>
      <c r="S6" s="6">
        <v>96</v>
      </c>
      <c r="T6" s="6">
        <v>57</v>
      </c>
      <c r="U6" s="6">
        <f t="shared" ref="U6:U128" si="15">R6-R5</f>
        <v>37</v>
      </c>
      <c r="V6" s="20">
        <v>1E-3</v>
      </c>
      <c r="W6" s="20">
        <v>2.8000000000000001E-2</v>
      </c>
      <c r="X6" s="21" t="s">
        <v>43</v>
      </c>
      <c r="Y6" s="22">
        <f t="shared" si="3"/>
        <v>0.125</v>
      </c>
      <c r="Z6" s="24"/>
      <c r="AA6" s="23"/>
      <c r="AB6" s="79">
        <f t="shared" si="4"/>
        <v>43627.663311430471</v>
      </c>
      <c r="AC6" s="79">
        <f t="shared" si="5"/>
        <v>43627.538311430471</v>
      </c>
      <c r="AD6" s="25">
        <f t="shared" ref="AD6:AD31" si="16">AB6-AB$4</f>
        <v>2.7894763807125855E-2</v>
      </c>
      <c r="AE6" s="79">
        <f t="shared" si="6"/>
        <v>43627.663311430471</v>
      </c>
      <c r="AF6" s="79">
        <f t="shared" ref="AF6:AF31" si="17">AE6-Y6</f>
        <v>43627.538311430471</v>
      </c>
      <c r="AG6" s="25">
        <f t="shared" ref="AG6:AG31" si="18">AE6-AE$4</f>
        <v>2.7894763807125855E-2</v>
      </c>
      <c r="AH6" s="14">
        <f t="shared" si="8"/>
        <v>5.9871428571428601E-3</v>
      </c>
      <c r="AI6" s="14">
        <f t="shared" ref="AI6:AI31" si="19">(AM6+AN6)/24/60+AH6*IF(ISBLANK(AL6),$AL$2,AL6)</f>
        <v>5.9871428571428608E-4</v>
      </c>
      <c r="AJ6" s="14">
        <f t="shared" ref="AJ6:AJ31" si="20">AH6+AI6</f>
        <v>6.5858571428571459E-3</v>
      </c>
      <c r="AK6" s="29"/>
      <c r="AL6" s="30"/>
      <c r="AN6" s="31"/>
      <c r="AO6" s="6">
        <f t="shared" si="10"/>
        <v>27.6</v>
      </c>
      <c r="AP6" s="74">
        <f t="shared" si="11"/>
        <v>1E-3</v>
      </c>
    </row>
    <row r="7" spans="2:42" hidden="1" x14ac:dyDescent="0.3">
      <c r="C7" s="14"/>
      <c r="D7" s="14"/>
      <c r="E7" s="14"/>
      <c r="F7" s="32" t="s">
        <v>64</v>
      </c>
      <c r="G7" s="16">
        <f t="shared" si="1"/>
        <v>13.242289804271422</v>
      </c>
      <c r="H7" s="17"/>
      <c r="I7" s="83"/>
      <c r="J7" t="s">
        <v>99</v>
      </c>
      <c r="K7" s="6">
        <v>13.4</v>
      </c>
      <c r="L7" s="26">
        <v>13.4</v>
      </c>
      <c r="M7" s="6">
        <f t="shared" ref="M7:M136" si="21">L7*1.609344</f>
        <v>21.565209600000003</v>
      </c>
      <c r="N7" s="6">
        <f t="shared" si="12"/>
        <v>3.0999999999999996</v>
      </c>
      <c r="O7" s="6">
        <f t="shared" si="13"/>
        <v>4.9889663999999998</v>
      </c>
      <c r="P7" s="6">
        <f t="shared" si="0"/>
        <v>916.95586574405468</v>
      </c>
      <c r="Q7" s="6">
        <f t="shared" si="14"/>
        <v>1475.6974207999999</v>
      </c>
      <c r="R7" s="1">
        <v>757</v>
      </c>
      <c r="S7" s="1">
        <v>663</v>
      </c>
      <c r="T7" s="1">
        <v>34</v>
      </c>
      <c r="U7" s="6">
        <f t="shared" si="15"/>
        <v>642</v>
      </c>
      <c r="V7" s="20">
        <v>3.5999999999999997E-2</v>
      </c>
      <c r="W7" s="20">
        <v>0.11600000000000001</v>
      </c>
      <c r="X7" s="21" t="s">
        <v>43</v>
      </c>
      <c r="Y7" s="22">
        <f t="shared" si="3"/>
        <v>0.125</v>
      </c>
      <c r="Z7" s="24"/>
      <c r="AA7" s="23"/>
      <c r="AB7" s="79">
        <f t="shared" si="4"/>
        <v>43627.676762075178</v>
      </c>
      <c r="AC7" s="79">
        <f t="shared" si="5"/>
        <v>43627.551762075178</v>
      </c>
      <c r="AD7" s="25">
        <f t="shared" si="16"/>
        <v>4.1345408513734583E-2</v>
      </c>
      <c r="AE7" s="79">
        <f t="shared" si="6"/>
        <v>43627.676762075178</v>
      </c>
      <c r="AF7" s="79">
        <f t="shared" si="17"/>
        <v>43627.551762075178</v>
      </c>
      <c r="AG7" s="25">
        <f t="shared" si="18"/>
        <v>4.1345408513734583E-2</v>
      </c>
      <c r="AH7" s="14">
        <f t="shared" si="8"/>
        <v>1.2227858823529411E-2</v>
      </c>
      <c r="AI7" s="14">
        <f t="shared" si="19"/>
        <v>1.2227858823529413E-3</v>
      </c>
      <c r="AJ7" s="14">
        <f t="shared" si="20"/>
        <v>1.3450644705882352E-2</v>
      </c>
      <c r="AK7" s="29">
        <v>17</v>
      </c>
      <c r="AL7" s="30"/>
      <c r="AN7" s="31"/>
      <c r="AO7" s="6">
        <f t="shared" si="10"/>
        <v>13.600000000000001</v>
      </c>
      <c r="AP7" s="74">
        <f t="shared" si="11"/>
        <v>3.5999999999999997E-2</v>
      </c>
    </row>
    <row r="8" spans="2:42" hidden="1" x14ac:dyDescent="0.3">
      <c r="C8" s="14"/>
      <c r="D8" s="14"/>
      <c r="E8" s="14"/>
      <c r="F8" s="32" t="s">
        <v>11</v>
      </c>
      <c r="G8" s="16">
        <f t="shared" si="1"/>
        <v>13.368512863176875</v>
      </c>
      <c r="H8" s="17"/>
      <c r="I8" s="83"/>
      <c r="J8" t="s">
        <v>100</v>
      </c>
      <c r="K8" s="6">
        <v>17.399999999999999</v>
      </c>
      <c r="L8" s="26">
        <v>17.399999999999999</v>
      </c>
      <c r="M8" s="6">
        <f t="shared" ref="M8" si="22">L8*1.609344</f>
        <v>28.0025856</v>
      </c>
      <c r="N8" s="6">
        <f t="shared" si="12"/>
        <v>3.9999999999999982</v>
      </c>
      <c r="O8" s="6">
        <f t="shared" si="13"/>
        <v>6.4373759999999978</v>
      </c>
      <c r="P8" s="6">
        <f t="shared" si="0"/>
        <v>912.95586574405468</v>
      </c>
      <c r="Q8" s="6">
        <f t="shared" si="14"/>
        <v>1469.2600448000001</v>
      </c>
      <c r="R8" s="1">
        <v>178</v>
      </c>
      <c r="S8" s="1">
        <v>116</v>
      </c>
      <c r="T8" s="1">
        <v>694</v>
      </c>
      <c r="U8" s="6">
        <f t="shared" si="15"/>
        <v>-579</v>
      </c>
      <c r="V8" s="20">
        <v>-0.03</v>
      </c>
      <c r="W8" s="20">
        <v>5.8000000000000003E-2</v>
      </c>
      <c r="X8" s="21" t="s">
        <v>43</v>
      </c>
      <c r="Y8" s="22">
        <f t="shared" si="3"/>
        <v>0.125</v>
      </c>
      <c r="Z8" s="24"/>
      <c r="AA8" s="23"/>
      <c r="AB8" s="79">
        <f t="shared" si="4"/>
        <v>43627.682021369299</v>
      </c>
      <c r="AC8" s="79">
        <f t="shared" si="5"/>
        <v>43627.557021369299</v>
      </c>
      <c r="AD8" s="25">
        <f t="shared" si="16"/>
        <v>4.6604702634795103E-2</v>
      </c>
      <c r="AE8" s="79">
        <f t="shared" si="6"/>
        <v>43627.682021369299</v>
      </c>
      <c r="AF8" s="79">
        <f t="shared" si="17"/>
        <v>43627.557021369299</v>
      </c>
      <c r="AG8" s="25">
        <f t="shared" si="18"/>
        <v>4.6604702634795103E-2</v>
      </c>
      <c r="AH8" s="14">
        <f t="shared" si="8"/>
        <v>5.2592941176470565E-3</v>
      </c>
      <c r="AI8" s="14">
        <f t="shared" si="19"/>
        <v>0</v>
      </c>
      <c r="AJ8" s="14">
        <f t="shared" si="20"/>
        <v>5.2592941176470565E-3</v>
      </c>
      <c r="AK8" s="29">
        <v>51</v>
      </c>
      <c r="AL8" s="30">
        <v>0</v>
      </c>
      <c r="AN8" s="31"/>
      <c r="AO8" s="6">
        <f t="shared" si="10"/>
        <v>44.5</v>
      </c>
      <c r="AP8" s="74">
        <f t="shared" si="11"/>
        <v>-0.03</v>
      </c>
    </row>
    <row r="9" spans="2:42" hidden="1" x14ac:dyDescent="0.3">
      <c r="C9" s="14"/>
      <c r="D9" s="14"/>
      <c r="E9" s="14"/>
      <c r="F9" s="15"/>
      <c r="G9" s="16">
        <f t="shared" si="1"/>
        <v>13.690381663211156</v>
      </c>
      <c r="H9" s="17"/>
      <c r="I9" s="83"/>
      <c r="J9" t="s">
        <v>85</v>
      </c>
      <c r="K9" s="6">
        <v>23.4</v>
      </c>
      <c r="L9" s="26">
        <v>23.4</v>
      </c>
      <c r="M9" s="6">
        <f t="shared" si="21"/>
        <v>37.658649599999997</v>
      </c>
      <c r="N9" s="6">
        <f t="shared" si="12"/>
        <v>6</v>
      </c>
      <c r="O9" s="6">
        <f t="shared" si="13"/>
        <v>9.6560640000000006</v>
      </c>
      <c r="P9" s="6">
        <f t="shared" si="0"/>
        <v>906.95586574405468</v>
      </c>
      <c r="Q9" s="6">
        <f t="shared" si="14"/>
        <v>1459.6039808</v>
      </c>
      <c r="R9" s="1">
        <v>458</v>
      </c>
      <c r="S9" s="1">
        <v>486</v>
      </c>
      <c r="T9" s="1">
        <v>783</v>
      </c>
      <c r="U9" s="6">
        <f t="shared" si="15"/>
        <v>280</v>
      </c>
      <c r="V9" s="20">
        <v>-1.2E-2</v>
      </c>
      <c r="W9" s="20">
        <v>5.7000000000000002E-2</v>
      </c>
      <c r="X9" s="21" t="s">
        <v>43</v>
      </c>
      <c r="Y9" s="22">
        <f t="shared" si="3"/>
        <v>0.125</v>
      </c>
      <c r="Z9" s="24"/>
      <c r="AA9" s="23"/>
      <c r="AB9" s="79">
        <f t="shared" si="4"/>
        <v>43627.6954325693</v>
      </c>
      <c r="AC9" s="79">
        <f t="shared" si="5"/>
        <v>43627.5704325693</v>
      </c>
      <c r="AD9" s="25">
        <f t="shared" si="16"/>
        <v>6.0015902636223473E-2</v>
      </c>
      <c r="AE9" s="79">
        <f t="shared" si="6"/>
        <v>43627.6954325693</v>
      </c>
      <c r="AF9" s="79">
        <f t="shared" si="17"/>
        <v>43627.5704325693</v>
      </c>
      <c r="AG9" s="25">
        <f t="shared" si="18"/>
        <v>6.0015902636223473E-2</v>
      </c>
      <c r="AH9" s="14">
        <f t="shared" si="8"/>
        <v>1.34112E-2</v>
      </c>
      <c r="AI9" s="14">
        <f t="shared" si="19"/>
        <v>0</v>
      </c>
      <c r="AJ9" s="14">
        <f t="shared" si="20"/>
        <v>1.34112E-2</v>
      </c>
      <c r="AK9" s="29">
        <v>30</v>
      </c>
      <c r="AL9" s="30">
        <v>0</v>
      </c>
      <c r="AN9" s="31"/>
      <c r="AO9" s="6">
        <f t="shared" si="10"/>
        <v>34.6</v>
      </c>
      <c r="AP9" s="74">
        <f t="shared" si="11"/>
        <v>-1.2E-2</v>
      </c>
    </row>
    <row r="10" spans="2:42" hidden="1" x14ac:dyDescent="0.3">
      <c r="C10" s="14"/>
      <c r="D10" s="14"/>
      <c r="E10" s="14"/>
      <c r="F10" s="15"/>
      <c r="G10" s="16">
        <f t="shared" si="1"/>
        <v>13.84211981180124</v>
      </c>
      <c r="H10" s="17"/>
      <c r="I10" s="83"/>
      <c r="J10" t="s">
        <v>83</v>
      </c>
      <c r="K10" s="6">
        <v>25.8</v>
      </c>
      <c r="L10" s="26">
        <v>25.8</v>
      </c>
      <c r="M10" s="6">
        <f t="shared" si="21"/>
        <v>41.521075200000006</v>
      </c>
      <c r="N10" s="6">
        <f t="shared" si="12"/>
        <v>2.4000000000000021</v>
      </c>
      <c r="O10" s="6">
        <f t="shared" si="13"/>
        <v>3.8624256000000039</v>
      </c>
      <c r="P10" s="6">
        <f t="shared" si="0"/>
        <v>904.5558657440547</v>
      </c>
      <c r="Q10" s="6">
        <f t="shared" si="14"/>
        <v>1455.7415552</v>
      </c>
      <c r="R10" s="1">
        <v>563</v>
      </c>
      <c r="S10" s="1">
        <v>378</v>
      </c>
      <c r="T10" s="1">
        <v>96</v>
      </c>
      <c r="U10" s="6">
        <f t="shared" si="15"/>
        <v>105</v>
      </c>
      <c r="V10" s="20">
        <v>8.0000000000000002E-3</v>
      </c>
      <c r="W10" s="20">
        <v>5.5E-2</v>
      </c>
      <c r="X10" s="21" t="s">
        <v>43</v>
      </c>
      <c r="Y10" s="22">
        <f t="shared" si="3"/>
        <v>0.125</v>
      </c>
      <c r="Z10" s="24"/>
      <c r="AA10" s="23"/>
      <c r="AB10" s="79">
        <f t="shared" si="4"/>
        <v>43627.701754992158</v>
      </c>
      <c r="AC10" s="79">
        <f t="shared" si="5"/>
        <v>43627.576754992158</v>
      </c>
      <c r="AD10" s="25">
        <f t="shared" si="16"/>
        <v>6.6338325494143646E-2</v>
      </c>
      <c r="AE10" s="79">
        <f t="shared" si="6"/>
        <v>43627.701754992158</v>
      </c>
      <c r="AF10" s="79">
        <f t="shared" si="17"/>
        <v>43627.576754992158</v>
      </c>
      <c r="AG10" s="25">
        <f t="shared" si="18"/>
        <v>6.6338325494143646E-2</v>
      </c>
      <c r="AH10" s="14">
        <f t="shared" si="8"/>
        <v>5.7476571428571486E-3</v>
      </c>
      <c r="AI10" s="14">
        <f t="shared" si="19"/>
        <v>5.7476571428571486E-4</v>
      </c>
      <c r="AJ10" s="14">
        <f t="shared" si="20"/>
        <v>6.322422857142863E-3</v>
      </c>
      <c r="AK10" s="29"/>
      <c r="AL10" s="30"/>
      <c r="AN10" s="31"/>
      <c r="AO10" s="6">
        <f t="shared" si="10"/>
        <v>24.8</v>
      </c>
      <c r="AP10" s="74">
        <f t="shared" si="11"/>
        <v>8.0000000000000002E-3</v>
      </c>
    </row>
    <row r="11" spans="2:42" hidden="1" x14ac:dyDescent="0.3">
      <c r="C11" s="14"/>
      <c r="D11" s="14"/>
      <c r="E11" s="14"/>
      <c r="F11" s="32" t="s">
        <v>64</v>
      </c>
      <c r="G11" s="16">
        <f t="shared" si="1"/>
        <v>14.137166211730801</v>
      </c>
      <c r="H11" s="17"/>
      <c r="I11" s="83"/>
      <c r="J11" t="s">
        <v>84</v>
      </c>
      <c r="K11" s="6">
        <v>28.3</v>
      </c>
      <c r="L11" s="26">
        <v>28.3</v>
      </c>
      <c r="M11" s="6">
        <f t="shared" si="21"/>
        <v>45.544435200000002</v>
      </c>
      <c r="N11" s="6">
        <f t="shared" si="12"/>
        <v>2.5</v>
      </c>
      <c r="O11" s="6">
        <f t="shared" si="13"/>
        <v>4.0233600000000003</v>
      </c>
      <c r="P11" s="6">
        <f t="shared" si="0"/>
        <v>902.0558657440547</v>
      </c>
      <c r="Q11" s="6">
        <f t="shared" si="14"/>
        <v>1451.7181952000001</v>
      </c>
      <c r="R11" s="1">
        <v>1220</v>
      </c>
      <c r="S11" s="1">
        <v>653</v>
      </c>
      <c r="T11" s="1">
        <v>4</v>
      </c>
      <c r="U11" s="6">
        <f t="shared" si="15"/>
        <v>657</v>
      </c>
      <c r="V11" s="20">
        <v>5.2999999999999999E-2</v>
      </c>
      <c r="W11" s="20">
        <v>9.2999999999999999E-2</v>
      </c>
      <c r="X11" s="21" t="s">
        <v>43</v>
      </c>
      <c r="Y11" s="22">
        <f t="shared" si="3"/>
        <v>0.125</v>
      </c>
      <c r="Z11" s="24"/>
      <c r="AA11" s="23"/>
      <c r="AB11" s="79">
        <f t="shared" si="4"/>
        <v>43627.714048592155</v>
      </c>
      <c r="AC11" s="79">
        <f t="shared" si="5"/>
        <v>43627.589048592155</v>
      </c>
      <c r="AD11" s="25">
        <f t="shared" si="16"/>
        <v>7.8631925491208676E-2</v>
      </c>
      <c r="AE11" s="79">
        <f t="shared" si="6"/>
        <v>43627.714048592155</v>
      </c>
      <c r="AF11" s="79">
        <f t="shared" si="17"/>
        <v>43627.589048592155</v>
      </c>
      <c r="AG11" s="25">
        <f t="shared" si="18"/>
        <v>7.8631925491208676E-2</v>
      </c>
      <c r="AH11" s="14">
        <f t="shared" si="8"/>
        <v>1.1176E-2</v>
      </c>
      <c r="AI11" s="14">
        <f t="shared" si="19"/>
        <v>1.1176000000000001E-3</v>
      </c>
      <c r="AJ11" s="14">
        <f t="shared" si="20"/>
        <v>1.22936E-2</v>
      </c>
      <c r="AK11" s="29">
        <v>15</v>
      </c>
      <c r="AL11" s="30"/>
      <c r="AN11" s="31"/>
      <c r="AO11" s="6">
        <f t="shared" si="10"/>
        <v>6.8000000000000007</v>
      </c>
      <c r="AP11" s="74">
        <f t="shared" si="11"/>
        <v>5.2999999999999999E-2</v>
      </c>
    </row>
    <row r="12" spans="2:42" hidden="1" x14ac:dyDescent="0.3">
      <c r="C12" s="14"/>
      <c r="D12" s="14"/>
      <c r="E12" s="14"/>
      <c r="F12" s="15"/>
      <c r="G12" s="16">
        <f t="shared" si="1"/>
        <v>14.307871628960129</v>
      </c>
      <c r="H12" s="17"/>
      <c r="I12" s="83"/>
      <c r="J12" t="s">
        <v>82</v>
      </c>
      <c r="K12" s="6">
        <v>31</v>
      </c>
      <c r="L12" s="26">
        <v>31</v>
      </c>
      <c r="M12" s="6">
        <f t="shared" si="21"/>
        <v>49.889664000000003</v>
      </c>
      <c r="N12" s="6">
        <f t="shared" si="12"/>
        <v>2.6999999999999993</v>
      </c>
      <c r="O12" s="6">
        <f t="shared" si="13"/>
        <v>4.3452287999999992</v>
      </c>
      <c r="P12" s="6">
        <f t="shared" si="0"/>
        <v>899.35586574405465</v>
      </c>
      <c r="Q12" s="6">
        <f t="shared" si="14"/>
        <v>1447.3729664</v>
      </c>
      <c r="R12" s="1">
        <v>1347</v>
      </c>
      <c r="S12" s="1">
        <v>365</v>
      </c>
      <c r="T12" s="1">
        <v>241</v>
      </c>
      <c r="U12" s="6">
        <f t="shared" si="15"/>
        <v>127</v>
      </c>
      <c r="V12" s="20">
        <v>-1E-3</v>
      </c>
      <c r="W12" s="20">
        <v>7.3999999999999996E-2</v>
      </c>
      <c r="X12" s="21" t="s">
        <v>43</v>
      </c>
      <c r="Y12" s="22">
        <f t="shared" si="3"/>
        <v>0.125</v>
      </c>
      <c r="Z12" s="24"/>
      <c r="AA12" s="23"/>
      <c r="AB12" s="79">
        <f t="shared" si="4"/>
        <v>43627.721161317873</v>
      </c>
      <c r="AC12" s="79">
        <f t="shared" si="5"/>
        <v>43627.596161317873</v>
      </c>
      <c r="AD12" s="25">
        <f t="shared" si="16"/>
        <v>8.5744651209097356E-2</v>
      </c>
      <c r="AE12" s="79">
        <f t="shared" si="6"/>
        <v>43627.721161317873</v>
      </c>
      <c r="AF12" s="79">
        <f t="shared" si="17"/>
        <v>43627.596161317873</v>
      </c>
      <c r="AG12" s="25">
        <f t="shared" si="18"/>
        <v>8.5744651209097356E-2</v>
      </c>
      <c r="AH12" s="14">
        <f t="shared" si="8"/>
        <v>6.4661142857142841E-3</v>
      </c>
      <c r="AI12" s="14">
        <f t="shared" si="19"/>
        <v>6.4661142857142841E-4</v>
      </c>
      <c r="AJ12" s="14">
        <f t="shared" si="20"/>
        <v>7.1127257142857125E-3</v>
      </c>
      <c r="AK12" s="29"/>
      <c r="AL12" s="30"/>
      <c r="AN12" s="31"/>
      <c r="AO12" s="6">
        <f t="shared" si="10"/>
        <v>28.55</v>
      </c>
      <c r="AP12" s="74">
        <f t="shared" si="11"/>
        <v>-1E-3</v>
      </c>
    </row>
    <row r="13" spans="2:42" hidden="1" x14ac:dyDescent="0.3">
      <c r="C13" s="14"/>
      <c r="D13" s="14"/>
      <c r="E13" s="14"/>
      <c r="F13" s="15"/>
      <c r="G13" s="16">
        <f t="shared" si="1"/>
        <v>14.655604886182118</v>
      </c>
      <c r="H13" s="17"/>
      <c r="I13" s="83"/>
      <c r="J13" t="s">
        <v>87</v>
      </c>
      <c r="K13" s="6">
        <v>36.5</v>
      </c>
      <c r="L13" s="26">
        <v>36.5</v>
      </c>
      <c r="M13" s="6">
        <f t="shared" si="21"/>
        <v>58.741056</v>
      </c>
      <c r="N13" s="6">
        <f t="shared" si="12"/>
        <v>5.5</v>
      </c>
      <c r="O13" s="6">
        <f t="shared" si="13"/>
        <v>8.8513920000000006</v>
      </c>
      <c r="P13" s="6">
        <f t="shared" si="0"/>
        <v>893.85586574405465</v>
      </c>
      <c r="Q13" s="6">
        <f t="shared" si="14"/>
        <v>1438.5215744</v>
      </c>
      <c r="R13" s="1">
        <v>1527</v>
      </c>
      <c r="S13" s="1">
        <v>306</v>
      </c>
      <c r="T13" s="1">
        <v>133</v>
      </c>
      <c r="U13" s="6">
        <f t="shared" si="15"/>
        <v>180</v>
      </c>
      <c r="V13" s="20">
        <v>4.0000000000000001E-3</v>
      </c>
      <c r="W13" s="20">
        <v>3.2000000000000001E-2</v>
      </c>
      <c r="X13" s="21" t="s">
        <v>43</v>
      </c>
      <c r="Y13" s="22">
        <f t="shared" si="3"/>
        <v>0.125</v>
      </c>
      <c r="Z13" s="24"/>
      <c r="AA13" s="23"/>
      <c r="AB13" s="79">
        <f t="shared" si="4"/>
        <v>43627.735650203591</v>
      </c>
      <c r="AC13" s="79">
        <f t="shared" si="5"/>
        <v>43627.610650203591</v>
      </c>
      <c r="AD13" s="25">
        <f t="shared" si="16"/>
        <v>0.10023353692668024</v>
      </c>
      <c r="AE13" s="79">
        <f t="shared" si="6"/>
        <v>43627.735650203591</v>
      </c>
      <c r="AF13" s="79">
        <f t="shared" si="17"/>
        <v>43627.610650203591</v>
      </c>
      <c r="AG13" s="25">
        <f t="shared" si="18"/>
        <v>0.10023353692668024</v>
      </c>
      <c r="AH13" s="14">
        <f t="shared" si="8"/>
        <v>1.3171714285714287E-2</v>
      </c>
      <c r="AI13" s="14">
        <f t="shared" si="19"/>
        <v>1.3171714285714288E-3</v>
      </c>
      <c r="AJ13" s="14">
        <f t="shared" si="20"/>
        <v>1.4488885714285716E-2</v>
      </c>
      <c r="AK13" s="29"/>
      <c r="AL13" s="30"/>
      <c r="AN13" s="31"/>
      <c r="AO13" s="6">
        <f t="shared" si="10"/>
        <v>26.4</v>
      </c>
      <c r="AP13" s="74">
        <f t="shared" si="11"/>
        <v>4.0000000000000001E-3</v>
      </c>
    </row>
    <row r="14" spans="2:42" hidden="1" x14ac:dyDescent="0.3">
      <c r="C14" s="14"/>
      <c r="D14" s="14"/>
      <c r="E14" s="14"/>
      <c r="F14" s="32" t="s">
        <v>65</v>
      </c>
      <c r="G14" s="16">
        <f t="shared" si="1"/>
        <v>14.711200406192802</v>
      </c>
      <c r="H14" s="17"/>
      <c r="I14" s="83"/>
      <c r="J14" t="s">
        <v>88</v>
      </c>
      <c r="K14" s="6">
        <v>38.4</v>
      </c>
      <c r="L14" s="26">
        <v>38.4</v>
      </c>
      <c r="M14" s="6">
        <f t="shared" si="21"/>
        <v>61.798809599999998</v>
      </c>
      <c r="N14" s="6">
        <f t="shared" si="12"/>
        <v>1.8999999999999986</v>
      </c>
      <c r="O14" s="6">
        <f t="shared" si="13"/>
        <v>3.0577535999999981</v>
      </c>
      <c r="P14" s="6">
        <f t="shared" si="0"/>
        <v>891.95586574405468</v>
      </c>
      <c r="Q14" s="6">
        <f t="shared" si="14"/>
        <v>1435.4638208000001</v>
      </c>
      <c r="R14" s="1">
        <v>992</v>
      </c>
      <c r="S14" s="1">
        <v>6</v>
      </c>
      <c r="T14" s="1">
        <v>540</v>
      </c>
      <c r="U14" s="6">
        <f t="shared" si="15"/>
        <v>-535</v>
      </c>
      <c r="V14" s="20">
        <v>-6.3E-2</v>
      </c>
      <c r="W14" s="20">
        <v>-4.0000000000000001E-3</v>
      </c>
      <c r="X14" s="21" t="s">
        <v>43</v>
      </c>
      <c r="Y14" s="22">
        <f t="shared" si="3"/>
        <v>0.125</v>
      </c>
      <c r="Z14" s="24"/>
      <c r="AA14" s="23"/>
      <c r="AB14" s="79">
        <f t="shared" si="4"/>
        <v>43627.737966683591</v>
      </c>
      <c r="AC14" s="79">
        <f t="shared" si="5"/>
        <v>43627.612966683591</v>
      </c>
      <c r="AD14" s="25">
        <f t="shared" si="16"/>
        <v>0.1025500169271254</v>
      </c>
      <c r="AE14" s="79">
        <f t="shared" si="6"/>
        <v>43627.737966683591</v>
      </c>
      <c r="AF14" s="79">
        <f t="shared" si="17"/>
        <v>43627.612966683591</v>
      </c>
      <c r="AG14" s="25">
        <f t="shared" si="18"/>
        <v>0.1025500169271254</v>
      </c>
      <c r="AH14" s="14">
        <f t="shared" si="8"/>
        <v>2.3164799999999988E-3</v>
      </c>
      <c r="AI14" s="14">
        <f t="shared" si="19"/>
        <v>0</v>
      </c>
      <c r="AJ14" s="14">
        <f t="shared" si="20"/>
        <v>2.3164799999999988E-3</v>
      </c>
      <c r="AK14" s="29">
        <v>55</v>
      </c>
      <c r="AL14" s="30">
        <v>0</v>
      </c>
      <c r="AN14" s="31"/>
      <c r="AO14" s="6">
        <f t="shared" si="10"/>
        <v>62.65</v>
      </c>
      <c r="AP14" s="74">
        <f t="shared" si="11"/>
        <v>-6.3E-2</v>
      </c>
    </row>
    <row r="15" spans="2:42" hidden="1" x14ac:dyDescent="0.3">
      <c r="C15" s="14"/>
      <c r="D15" s="14"/>
      <c r="E15" s="14"/>
      <c r="F15" s="15"/>
      <c r="G15" s="16">
        <f t="shared" si="1"/>
        <v>14.91351793758804</v>
      </c>
      <c r="H15" s="17"/>
      <c r="I15" s="83"/>
      <c r="J15" t="s">
        <v>81</v>
      </c>
      <c r="K15" s="6">
        <v>41.6</v>
      </c>
      <c r="L15" s="26">
        <v>41.6</v>
      </c>
      <c r="M15" s="6">
        <f t="shared" si="21"/>
        <v>66.94871040000001</v>
      </c>
      <c r="N15" s="6">
        <f t="shared" si="12"/>
        <v>3.2000000000000028</v>
      </c>
      <c r="O15" s="6">
        <f t="shared" si="13"/>
        <v>5.1499008000000046</v>
      </c>
      <c r="P15" s="6">
        <f t="shared" si="0"/>
        <v>888.75586574405463</v>
      </c>
      <c r="Q15" s="6">
        <f t="shared" si="14"/>
        <v>1430.3139200000001</v>
      </c>
      <c r="R15" s="1">
        <v>1031</v>
      </c>
      <c r="S15" s="1">
        <v>208</v>
      </c>
      <c r="T15" s="1">
        <v>161</v>
      </c>
      <c r="U15" s="6">
        <f t="shared" si="15"/>
        <v>39</v>
      </c>
      <c r="V15" s="20">
        <v>1.2999999999999999E-2</v>
      </c>
      <c r="W15" s="20">
        <v>8.4000000000000005E-2</v>
      </c>
      <c r="X15" s="21" t="s">
        <v>43</v>
      </c>
      <c r="Y15" s="22">
        <f t="shared" si="3"/>
        <v>0.125</v>
      </c>
      <c r="Z15" s="24"/>
      <c r="AA15" s="23"/>
      <c r="AB15" s="79">
        <f t="shared" si="4"/>
        <v>43627.746396580733</v>
      </c>
      <c r="AC15" s="79">
        <f t="shared" si="5"/>
        <v>43627.621396580733</v>
      </c>
      <c r="AD15" s="25">
        <f t="shared" si="16"/>
        <v>0.11097991406859364</v>
      </c>
      <c r="AE15" s="79">
        <f t="shared" si="6"/>
        <v>43627.746396580733</v>
      </c>
      <c r="AF15" s="79">
        <f t="shared" si="17"/>
        <v>43627.621396580733</v>
      </c>
      <c r="AG15" s="25">
        <f t="shared" si="18"/>
        <v>0.11097991406859364</v>
      </c>
      <c r="AH15" s="14">
        <f t="shared" si="8"/>
        <v>7.6635428571428634E-3</v>
      </c>
      <c r="AI15" s="14">
        <f t="shared" si="19"/>
        <v>7.6635428571428634E-4</v>
      </c>
      <c r="AJ15" s="14">
        <f t="shared" si="20"/>
        <v>8.4298971428571502E-3</v>
      </c>
      <c r="AK15" s="29"/>
      <c r="AL15" s="30"/>
      <c r="AN15" s="31"/>
      <c r="AO15" s="6">
        <f t="shared" si="10"/>
        <v>22.8</v>
      </c>
      <c r="AP15" s="74">
        <f t="shared" si="11"/>
        <v>1.2999999999999999E-2</v>
      </c>
    </row>
    <row r="16" spans="2:42" hidden="1" x14ac:dyDescent="0.3">
      <c r="C16" s="14"/>
      <c r="D16" s="14"/>
      <c r="E16" s="14"/>
      <c r="F16" s="32" t="s">
        <v>64</v>
      </c>
      <c r="G16" s="16">
        <f t="shared" si="1"/>
        <v>15.645233009650838</v>
      </c>
      <c r="H16" s="17"/>
      <c r="I16" s="83"/>
      <c r="J16" t="s">
        <v>102</v>
      </c>
      <c r="K16" s="6">
        <v>47.8</v>
      </c>
      <c r="L16" s="26">
        <v>47.8</v>
      </c>
      <c r="M16" s="6">
        <f t="shared" si="21"/>
        <v>76.926643200000001</v>
      </c>
      <c r="N16" s="6">
        <f t="shared" si="12"/>
        <v>6.1999999999999957</v>
      </c>
      <c r="O16" s="6">
        <f t="shared" si="13"/>
        <v>9.9779327999999943</v>
      </c>
      <c r="P16" s="6">
        <f t="shared" si="0"/>
        <v>882.5558657440547</v>
      </c>
      <c r="Q16" s="6">
        <f t="shared" si="14"/>
        <v>1420.3359872000001</v>
      </c>
      <c r="R16" s="1">
        <v>2724</v>
      </c>
      <c r="S16" s="1">
        <v>1693</v>
      </c>
      <c r="T16" s="1">
        <v>30</v>
      </c>
      <c r="U16" s="6">
        <f t="shared" si="15"/>
        <v>1693</v>
      </c>
      <c r="V16" s="20">
        <v>6.2E-2</v>
      </c>
      <c r="W16" s="20">
        <v>0.09</v>
      </c>
      <c r="X16" s="21" t="s">
        <v>43</v>
      </c>
      <c r="Y16" s="22">
        <f t="shared" si="3"/>
        <v>0.125</v>
      </c>
      <c r="Z16" s="24"/>
      <c r="AA16" s="23"/>
      <c r="AB16" s="79">
        <f t="shared" si="4"/>
        <v>43627.776884708735</v>
      </c>
      <c r="AC16" s="79">
        <f t="shared" si="5"/>
        <v>43627.651884708735</v>
      </c>
      <c r="AD16" s="25">
        <f t="shared" si="16"/>
        <v>0.14146804207121022</v>
      </c>
      <c r="AE16" s="79">
        <f t="shared" si="6"/>
        <v>43627.776884708735</v>
      </c>
      <c r="AF16" s="79">
        <f t="shared" si="17"/>
        <v>43627.651884708735</v>
      </c>
      <c r="AG16" s="25">
        <f t="shared" si="18"/>
        <v>0.14146804207121022</v>
      </c>
      <c r="AH16" s="14">
        <f t="shared" si="8"/>
        <v>2.7716479999999984E-2</v>
      </c>
      <c r="AI16" s="14">
        <f t="shared" si="19"/>
        <v>2.7716479999999985E-3</v>
      </c>
      <c r="AJ16" s="14">
        <f t="shared" si="20"/>
        <v>3.0488127999999982E-2</v>
      </c>
      <c r="AK16" s="29">
        <v>15</v>
      </c>
      <c r="AL16" s="30"/>
      <c r="AN16" s="31"/>
      <c r="AO16" s="6">
        <f t="shared" si="10"/>
        <v>3.1999999999999993</v>
      </c>
      <c r="AP16" s="74">
        <f t="shared" si="11"/>
        <v>6.2E-2</v>
      </c>
    </row>
    <row r="17" spans="1:42" hidden="1" x14ac:dyDescent="0.3">
      <c r="C17" s="14"/>
      <c r="D17" s="14"/>
      <c r="E17" s="14"/>
      <c r="F17" s="32"/>
      <c r="G17" s="16">
        <f t="shared" si="1"/>
        <v>15.719262833590619</v>
      </c>
      <c r="H17" s="17"/>
      <c r="I17" s="83"/>
      <c r="J17" t="s">
        <v>103</v>
      </c>
      <c r="K17" s="6">
        <v>50.1</v>
      </c>
      <c r="L17" s="26">
        <v>50.1</v>
      </c>
      <c r="M17" s="6">
        <f t="shared" si="21"/>
        <v>80.628134400000008</v>
      </c>
      <c r="N17" s="6">
        <f t="shared" si="12"/>
        <v>2.3000000000000043</v>
      </c>
      <c r="O17" s="6">
        <f t="shared" si="13"/>
        <v>3.7014912000000071</v>
      </c>
      <c r="P17" s="6">
        <f t="shared" si="0"/>
        <v>880.25586574405463</v>
      </c>
      <c r="Q17" s="6">
        <f t="shared" si="14"/>
        <v>1416.6344959999999</v>
      </c>
      <c r="R17" s="1">
        <v>2385</v>
      </c>
      <c r="S17" s="1">
        <v>71</v>
      </c>
      <c r="T17" s="1">
        <v>412</v>
      </c>
      <c r="U17" s="6">
        <f t="shared" si="15"/>
        <v>-339</v>
      </c>
      <c r="V17" s="20">
        <v>-2.9000000000000001E-2</v>
      </c>
      <c r="W17" s="20">
        <v>5.0999999999999997E-2</v>
      </c>
      <c r="X17" s="21" t="s">
        <v>43</v>
      </c>
      <c r="Y17" s="22">
        <f t="shared" si="3"/>
        <v>0.125</v>
      </c>
      <c r="Z17" s="24"/>
      <c r="AA17" s="23"/>
      <c r="AB17" s="79">
        <f t="shared" si="4"/>
        <v>43627.779969284733</v>
      </c>
      <c r="AC17" s="79">
        <f t="shared" si="5"/>
        <v>43627.654969284733</v>
      </c>
      <c r="AD17" s="25">
        <f t="shared" si="16"/>
        <v>0.14455261806870112</v>
      </c>
      <c r="AE17" s="79">
        <f t="shared" si="6"/>
        <v>43627.779969284733</v>
      </c>
      <c r="AF17" s="79">
        <f t="shared" si="17"/>
        <v>43627.654969284733</v>
      </c>
      <c r="AG17" s="25">
        <f t="shared" si="18"/>
        <v>0.14455261806870112</v>
      </c>
      <c r="AH17" s="14">
        <f t="shared" si="8"/>
        <v>3.084576000000006E-3</v>
      </c>
      <c r="AI17" s="14">
        <f t="shared" si="19"/>
        <v>0</v>
      </c>
      <c r="AJ17" s="14">
        <f t="shared" si="20"/>
        <v>3.084576000000006E-3</v>
      </c>
      <c r="AK17" s="29">
        <v>50</v>
      </c>
      <c r="AL17" s="30">
        <v>0</v>
      </c>
      <c r="AN17" s="31"/>
      <c r="AO17" s="6">
        <f t="shared" si="10"/>
        <v>43.95</v>
      </c>
      <c r="AP17" s="74">
        <f t="shared" si="11"/>
        <v>-2.9000000000000001E-2</v>
      </c>
    </row>
    <row r="18" spans="1:42" hidden="1" x14ac:dyDescent="0.3">
      <c r="C18" s="14"/>
      <c r="D18" s="14"/>
      <c r="E18" s="14"/>
      <c r="F18" s="32"/>
      <c r="G18" s="16">
        <f t="shared" si="1"/>
        <v>16.155510010721628</v>
      </c>
      <c r="H18" s="17"/>
      <c r="I18" s="83"/>
      <c r="J18" t="s">
        <v>104</v>
      </c>
      <c r="K18" s="6">
        <v>57</v>
      </c>
      <c r="L18" s="26">
        <v>57</v>
      </c>
      <c r="M18" s="6">
        <f t="shared" si="21"/>
        <v>91.732607999999999</v>
      </c>
      <c r="N18" s="6">
        <f t="shared" si="12"/>
        <v>6.8999999999999986</v>
      </c>
      <c r="O18" s="6">
        <f t="shared" si="13"/>
        <v>11.104473599999999</v>
      </c>
      <c r="P18" s="6">
        <f t="shared" si="0"/>
        <v>873.35586574405465</v>
      </c>
      <c r="Q18" s="6">
        <f t="shared" si="14"/>
        <v>1405.5300224</v>
      </c>
      <c r="R18" s="1">
        <v>2756</v>
      </c>
      <c r="S18" s="1">
        <v>528</v>
      </c>
      <c r="T18" s="1">
        <v>100</v>
      </c>
      <c r="U18" s="6">
        <f t="shared" si="15"/>
        <v>371</v>
      </c>
      <c r="V18" s="20">
        <v>1.2999999999999999E-2</v>
      </c>
      <c r="W18" s="20">
        <v>6.0999999999999999E-2</v>
      </c>
      <c r="X18" s="21" t="s">
        <v>43</v>
      </c>
      <c r="Y18" s="22">
        <f t="shared" si="3"/>
        <v>0.125</v>
      </c>
      <c r="Z18" s="24"/>
      <c r="AA18" s="23"/>
      <c r="AB18" s="79">
        <f t="shared" si="4"/>
        <v>43627.798146250447</v>
      </c>
      <c r="AC18" s="79">
        <f t="shared" si="5"/>
        <v>43627.673146250447</v>
      </c>
      <c r="AD18" s="25">
        <f t="shared" si="16"/>
        <v>0.16272958378249314</v>
      </c>
      <c r="AE18" s="79">
        <f t="shared" si="6"/>
        <v>43627.798146250447</v>
      </c>
      <c r="AF18" s="79">
        <f t="shared" si="17"/>
        <v>43627.673146250447</v>
      </c>
      <c r="AG18" s="25">
        <f t="shared" si="18"/>
        <v>0.16272958378249314</v>
      </c>
      <c r="AH18" s="14">
        <f t="shared" si="8"/>
        <v>1.6524514285714283E-2</v>
      </c>
      <c r="AI18" s="14">
        <f t="shared" si="19"/>
        <v>1.6524514285714284E-3</v>
      </c>
      <c r="AJ18" s="14">
        <f t="shared" si="20"/>
        <v>1.817696571428571E-2</v>
      </c>
      <c r="AK18" s="29"/>
      <c r="AL18" s="30"/>
      <c r="AN18" s="31"/>
      <c r="AO18" s="6">
        <f t="shared" si="10"/>
        <v>22.8</v>
      </c>
      <c r="AP18" s="74">
        <f t="shared" si="11"/>
        <v>1.2999999999999999E-2</v>
      </c>
    </row>
    <row r="19" spans="1:42" hidden="1" x14ac:dyDescent="0.3">
      <c r="C19" s="14"/>
      <c r="D19" s="14"/>
      <c r="E19" s="14"/>
      <c r="F19" s="15"/>
      <c r="G19" s="16">
        <f t="shared" si="1"/>
        <v>16.648658993595745</v>
      </c>
      <c r="H19" s="17"/>
      <c r="I19" s="83"/>
      <c r="J19" t="s">
        <v>86</v>
      </c>
      <c r="K19" s="6">
        <v>64.8</v>
      </c>
      <c r="L19" s="26">
        <v>64.8</v>
      </c>
      <c r="M19" s="6">
        <f t="shared" si="21"/>
        <v>104.2854912</v>
      </c>
      <c r="N19" s="6">
        <f t="shared" si="12"/>
        <v>7.7999999999999972</v>
      </c>
      <c r="O19" s="6">
        <f t="shared" si="13"/>
        <v>12.552883199999997</v>
      </c>
      <c r="P19" s="6">
        <f t="shared" si="0"/>
        <v>865.5558657440547</v>
      </c>
      <c r="Q19" s="6">
        <f t="shared" si="14"/>
        <v>1392.9771392</v>
      </c>
      <c r="R19" s="1">
        <v>2852</v>
      </c>
      <c r="S19" s="1">
        <v>311</v>
      </c>
      <c r="T19" s="1">
        <v>212</v>
      </c>
      <c r="U19" s="6">
        <f t="shared" si="15"/>
        <v>96</v>
      </c>
      <c r="V19" s="20">
        <v>2E-3</v>
      </c>
      <c r="W19" s="20">
        <v>4.9000000000000002E-2</v>
      </c>
      <c r="X19" s="21" t="s">
        <v>43</v>
      </c>
      <c r="Y19" s="22">
        <f t="shared" si="3"/>
        <v>0.125</v>
      </c>
      <c r="Z19" s="24"/>
      <c r="AA19" s="23"/>
      <c r="AB19" s="79">
        <f t="shared" si="4"/>
        <v>43627.818694124733</v>
      </c>
      <c r="AC19" s="79">
        <f t="shared" si="5"/>
        <v>43627.693694124733</v>
      </c>
      <c r="AD19" s="25">
        <f t="shared" si="16"/>
        <v>0.18327745806891471</v>
      </c>
      <c r="AE19" s="79">
        <f t="shared" si="6"/>
        <v>43627.818694124733</v>
      </c>
      <c r="AF19" s="79">
        <f t="shared" si="17"/>
        <v>43627.693694124733</v>
      </c>
      <c r="AG19" s="25">
        <f t="shared" si="18"/>
        <v>0.18327745806891471</v>
      </c>
      <c r="AH19" s="14">
        <f t="shared" si="8"/>
        <v>1.8679885714285711E-2</v>
      </c>
      <c r="AI19" s="14">
        <f t="shared" si="19"/>
        <v>1.8679885714285712E-3</v>
      </c>
      <c r="AJ19" s="14">
        <f t="shared" si="20"/>
        <v>2.0547874285714283E-2</v>
      </c>
      <c r="AK19" s="29"/>
      <c r="AL19" s="30"/>
      <c r="AN19" s="31"/>
      <c r="AO19" s="6">
        <f t="shared" si="10"/>
        <v>27.2</v>
      </c>
      <c r="AP19" s="74">
        <f t="shared" si="11"/>
        <v>2E-3</v>
      </c>
    </row>
    <row r="20" spans="1:42" hidden="1" x14ac:dyDescent="0.3">
      <c r="C20" s="14"/>
      <c r="D20" s="14"/>
      <c r="E20" s="14"/>
      <c r="F20" s="15"/>
      <c r="G20" s="16">
        <f t="shared" si="1"/>
        <v>17.569384433620144</v>
      </c>
      <c r="H20" s="17"/>
      <c r="I20" s="83"/>
      <c r="J20" t="s">
        <v>53</v>
      </c>
      <c r="K20" s="6">
        <v>76.242245287520873</v>
      </c>
      <c r="L20" s="26">
        <v>76.242245287520873</v>
      </c>
      <c r="M20" s="6">
        <f t="shared" si="21"/>
        <v>122.7</v>
      </c>
      <c r="N20" s="6">
        <f t="shared" si="12"/>
        <v>11.442245287520876</v>
      </c>
      <c r="O20" s="6">
        <f t="shared" si="13"/>
        <v>18.414508799999997</v>
      </c>
      <c r="P20" s="6">
        <f t="shared" si="0"/>
        <v>854.11362045653379</v>
      </c>
      <c r="Q20" s="6">
        <f t="shared" si="14"/>
        <v>1374.5626304</v>
      </c>
      <c r="R20" s="1">
        <v>4199</v>
      </c>
      <c r="S20" s="1">
        <v>1410</v>
      </c>
      <c r="T20" s="1">
        <v>58</v>
      </c>
      <c r="U20" s="6">
        <f t="shared" si="15"/>
        <v>1347</v>
      </c>
      <c r="V20" s="20">
        <v>2.3E-2</v>
      </c>
      <c r="W20" s="20">
        <v>5.1999999999999998E-2</v>
      </c>
      <c r="X20" s="21" t="s">
        <v>43</v>
      </c>
      <c r="Y20" s="22">
        <f t="shared" si="3"/>
        <v>0.125</v>
      </c>
      <c r="Z20" s="24"/>
      <c r="AA20" s="22"/>
      <c r="AB20" s="79">
        <f t="shared" si="4"/>
        <v>43627.857057684734</v>
      </c>
      <c r="AC20" s="79">
        <f t="shared" si="5"/>
        <v>43627.732057684734</v>
      </c>
      <c r="AD20" s="25">
        <f t="shared" si="16"/>
        <v>0.22164101806993131</v>
      </c>
      <c r="AE20" s="79">
        <f t="shared" si="6"/>
        <v>43627.857057684734</v>
      </c>
      <c r="AF20" s="79">
        <f t="shared" si="17"/>
        <v>43627.732057684734</v>
      </c>
      <c r="AG20" s="25">
        <f t="shared" si="18"/>
        <v>0.22164101806993131</v>
      </c>
      <c r="AH20" s="14">
        <f t="shared" si="8"/>
        <v>3.4875963636363631E-2</v>
      </c>
      <c r="AI20" s="14">
        <f t="shared" si="19"/>
        <v>3.4875963636363631E-3</v>
      </c>
      <c r="AJ20" s="14">
        <f t="shared" si="20"/>
        <v>3.8363559999999991E-2</v>
      </c>
      <c r="AK20" s="29">
        <v>22</v>
      </c>
      <c r="AL20" s="30"/>
      <c r="AN20" s="31"/>
      <c r="AO20" s="6">
        <f t="shared" si="10"/>
        <v>18.8</v>
      </c>
      <c r="AP20" s="74">
        <f t="shared" si="11"/>
        <v>2.3E-2</v>
      </c>
    </row>
    <row r="21" spans="1:42" x14ac:dyDescent="0.3">
      <c r="A21" t="s">
        <v>12</v>
      </c>
      <c r="B21">
        <v>1</v>
      </c>
      <c r="C21" s="14">
        <v>0.21319444444444444</v>
      </c>
      <c r="D21" s="14">
        <f>SUM(AJ5:AJ21)</f>
        <v>0.23518268472829129</v>
      </c>
      <c r="E21" s="14"/>
      <c r="F21" s="32" t="s">
        <v>65</v>
      </c>
      <c r="G21" s="16">
        <f t="shared" si="1"/>
        <v>17.894384433631785</v>
      </c>
      <c r="H21" s="17"/>
      <c r="I21" s="83"/>
      <c r="J21" t="s">
        <v>27</v>
      </c>
      <c r="K21" s="6">
        <v>88.358983536148884</v>
      </c>
      <c r="L21" s="26">
        <v>88.358983536148884</v>
      </c>
      <c r="M21" s="6">
        <f t="shared" si="21"/>
        <v>142.19999999999999</v>
      </c>
      <c r="N21" s="6">
        <f t="shared" si="12"/>
        <v>12.11673824862801</v>
      </c>
      <c r="O21" s="6">
        <f t="shared" si="13"/>
        <v>19.499999999999996</v>
      </c>
      <c r="P21" s="6">
        <f t="shared" si="0"/>
        <v>841.99688220790574</v>
      </c>
      <c r="Q21" s="6">
        <f t="shared" si="14"/>
        <v>1355.0626304</v>
      </c>
      <c r="R21" s="1">
        <v>596.95999999999992</v>
      </c>
      <c r="S21" s="1">
        <v>15</v>
      </c>
      <c r="T21" s="1">
        <v>3598</v>
      </c>
      <c r="U21" s="6">
        <f t="shared" si="15"/>
        <v>-3602.04</v>
      </c>
      <c r="V21" s="20">
        <v>-6.3E-2</v>
      </c>
      <c r="W21" s="20">
        <v>3.0000000000000001E-3</v>
      </c>
      <c r="X21" s="21" t="s">
        <v>43</v>
      </c>
      <c r="Y21" s="22">
        <f t="shared" si="3"/>
        <v>0.125</v>
      </c>
      <c r="Z21" s="24"/>
      <c r="AA21" s="22"/>
      <c r="AB21" s="79">
        <f t="shared" si="4"/>
        <v>43627.870599351401</v>
      </c>
      <c r="AC21" s="79">
        <f t="shared" si="5"/>
        <v>43627.745599351401</v>
      </c>
      <c r="AD21" s="25">
        <f t="shared" si="16"/>
        <v>0.23518268473708304</v>
      </c>
      <c r="AE21" s="79">
        <f t="shared" si="6"/>
        <v>43627.870599351401</v>
      </c>
      <c r="AF21" s="79">
        <f t="shared" si="17"/>
        <v>43627.745599351401</v>
      </c>
      <c r="AG21" s="25">
        <f t="shared" si="18"/>
        <v>0.23518268473708304</v>
      </c>
      <c r="AH21" s="14">
        <f t="shared" si="8"/>
        <v>1.3541666666666665E-2</v>
      </c>
      <c r="AI21" s="14">
        <f t="shared" si="19"/>
        <v>0</v>
      </c>
      <c r="AJ21" s="14">
        <f t="shared" si="20"/>
        <v>1.3541666666666665E-2</v>
      </c>
      <c r="AK21" s="29">
        <v>60</v>
      </c>
      <c r="AL21" s="30">
        <v>0</v>
      </c>
      <c r="AM21" s="6"/>
      <c r="AN21" s="31"/>
      <c r="AO21" s="6">
        <f t="shared" si="10"/>
        <v>62.65</v>
      </c>
      <c r="AP21" s="74">
        <f t="shared" si="11"/>
        <v>-6.3E-2</v>
      </c>
    </row>
    <row r="22" spans="1:42" hidden="1" x14ac:dyDescent="0.3">
      <c r="C22" s="14"/>
      <c r="D22" s="14"/>
      <c r="E22" s="14"/>
      <c r="F22" s="32"/>
      <c r="G22" s="16">
        <f t="shared" si="1"/>
        <v>18.89043033082271</v>
      </c>
      <c r="H22" s="17"/>
      <c r="I22" s="83"/>
      <c r="J22" t="s">
        <v>93</v>
      </c>
      <c r="K22" s="6">
        <v>11.8</v>
      </c>
      <c r="L22" s="26">
        <f>L$21+K22</f>
        <v>100.15898353614888</v>
      </c>
      <c r="M22" s="6">
        <f t="shared" si="21"/>
        <v>161.19025919999999</v>
      </c>
      <c r="N22" s="6">
        <f t="shared" si="12"/>
        <v>11.799999999999997</v>
      </c>
      <c r="O22" s="6">
        <f t="shared" si="13"/>
        <v>18.990259199999997</v>
      </c>
      <c r="P22" s="6">
        <f t="shared" si="0"/>
        <v>830.19688220790579</v>
      </c>
      <c r="Q22" s="6">
        <f t="shared" si="14"/>
        <v>1336.0723712000001</v>
      </c>
      <c r="R22" s="1">
        <v>767</v>
      </c>
      <c r="S22" s="1">
        <v>462</v>
      </c>
      <c r="T22" s="1">
        <v>290</v>
      </c>
      <c r="U22" s="6">
        <f t="shared" si="15"/>
        <v>170.04000000000008</v>
      </c>
      <c r="V22" s="20">
        <v>3.0000000000000001E-3</v>
      </c>
      <c r="W22" s="20">
        <v>4.4999999999999998E-2</v>
      </c>
      <c r="X22" s="21" t="s">
        <v>43</v>
      </c>
      <c r="Y22" s="22">
        <f t="shared" si="3"/>
        <v>0.125</v>
      </c>
      <c r="Z22" s="24"/>
      <c r="AA22" s="22"/>
      <c r="AB22" s="79">
        <f t="shared" si="4"/>
        <v>43627.912101263784</v>
      </c>
      <c r="AC22" s="79">
        <f t="shared" si="5"/>
        <v>43627.787101263784</v>
      </c>
      <c r="AD22" s="25">
        <f t="shared" si="16"/>
        <v>0.27668459712003823</v>
      </c>
      <c r="AE22" s="79">
        <f t="shared" si="6"/>
        <v>43627.912101263784</v>
      </c>
      <c r="AF22" s="79">
        <f t="shared" si="17"/>
        <v>43627.787101263784</v>
      </c>
      <c r="AG22" s="25">
        <f t="shared" si="18"/>
        <v>0.27668459712003823</v>
      </c>
      <c r="AH22" s="14">
        <f t="shared" si="8"/>
        <v>2.8259314285714279E-2</v>
      </c>
      <c r="AI22" s="14">
        <f t="shared" si="19"/>
        <v>1.3242598095238095E-2</v>
      </c>
      <c r="AJ22" s="14">
        <f t="shared" si="20"/>
        <v>4.1501912380952376E-2</v>
      </c>
      <c r="AK22" s="29"/>
      <c r="AL22" s="30"/>
      <c r="AM22" s="6">
        <v>15</v>
      </c>
      <c r="AN22" s="31"/>
      <c r="AO22" s="6">
        <f t="shared" si="10"/>
        <v>26.8</v>
      </c>
      <c r="AP22" s="74">
        <f t="shared" si="11"/>
        <v>3.0000000000000001E-3</v>
      </c>
    </row>
    <row r="23" spans="1:42" hidden="1" x14ac:dyDescent="0.3">
      <c r="C23" s="14"/>
      <c r="D23" s="14"/>
      <c r="E23" s="14"/>
      <c r="F23" s="32"/>
      <c r="G23" s="16">
        <f t="shared" si="1"/>
        <v>19.307710239314474</v>
      </c>
      <c r="H23" s="17"/>
      <c r="I23" s="83"/>
      <c r="J23" t="s">
        <v>169</v>
      </c>
      <c r="K23" s="6">
        <v>18.399999999999999</v>
      </c>
      <c r="L23" s="26">
        <f>L$21+K23</f>
        <v>106.75898353614889</v>
      </c>
      <c r="M23" s="6">
        <f t="shared" ref="M23" si="23">L23*1.609344</f>
        <v>171.81192960000001</v>
      </c>
      <c r="N23" s="6">
        <f t="shared" si="12"/>
        <v>6.6000000000000085</v>
      </c>
      <c r="O23" s="6">
        <f t="shared" ref="O23" si="24">N23*1.609344</f>
        <v>10.621670400000015</v>
      </c>
      <c r="P23" s="6"/>
      <c r="Q23" s="6"/>
      <c r="R23" s="1"/>
      <c r="S23" s="1"/>
      <c r="T23" s="1"/>
      <c r="U23" s="6"/>
      <c r="V23" s="20"/>
      <c r="W23" s="20"/>
      <c r="X23" s="21" t="s">
        <v>43</v>
      </c>
      <c r="Y23" s="22">
        <f t="shared" si="3"/>
        <v>0.125</v>
      </c>
      <c r="Z23" s="24"/>
      <c r="AA23" s="22"/>
      <c r="AB23" s="79">
        <f t="shared" si="4"/>
        <v>43627.929487926638</v>
      </c>
      <c r="AC23" s="79">
        <f t="shared" si="5"/>
        <v>43627.804487926638</v>
      </c>
      <c r="AD23" s="25">
        <f t="shared" si="16"/>
        <v>0.29407125997386174</v>
      </c>
      <c r="AE23" s="79">
        <f t="shared" si="6"/>
        <v>43627.929487926638</v>
      </c>
      <c r="AF23" s="79">
        <f t="shared" si="17"/>
        <v>43627.804487926638</v>
      </c>
      <c r="AG23" s="25">
        <f t="shared" si="18"/>
        <v>0.29407125997386174</v>
      </c>
      <c r="AH23" s="14">
        <f t="shared" si="8"/>
        <v>1.5806057142857165E-2</v>
      </c>
      <c r="AI23" s="14">
        <f t="shared" si="19"/>
        <v>1.5806057142857166E-3</v>
      </c>
      <c r="AJ23" s="14">
        <f t="shared" si="20"/>
        <v>1.7386662857142882E-2</v>
      </c>
      <c r="AK23" s="29"/>
      <c r="AL23" s="30"/>
      <c r="AM23" s="6"/>
      <c r="AN23" s="31"/>
      <c r="AO23" s="6">
        <f t="shared" si="10"/>
        <v>28</v>
      </c>
      <c r="AP23" s="74">
        <f t="shared" si="11"/>
        <v>0</v>
      </c>
    </row>
    <row r="24" spans="1:42" hidden="1" x14ac:dyDescent="0.3">
      <c r="C24" s="14"/>
      <c r="D24" s="14"/>
      <c r="E24" s="14"/>
      <c r="F24" s="32"/>
      <c r="G24" s="16">
        <f t="shared" si="1"/>
        <v>20.269561503315344</v>
      </c>
      <c r="H24" s="17"/>
      <c r="I24" s="83"/>
      <c r="J24" t="s">
        <v>94</v>
      </c>
      <c r="K24" s="6">
        <v>34.700000000000003</v>
      </c>
      <c r="L24" s="26">
        <f>L$21+K24</f>
        <v>123.05898353614889</v>
      </c>
      <c r="M24" s="6">
        <f t="shared" si="21"/>
        <v>198.04423679999999</v>
      </c>
      <c r="N24" s="6">
        <f t="shared" si="12"/>
        <v>16.299999999999997</v>
      </c>
      <c r="O24" s="6">
        <f t="shared" si="13"/>
        <v>26.232307199999997</v>
      </c>
      <c r="P24" s="6">
        <f t="shared" ref="P24:P56" si="25">L$136-L24</f>
        <v>807.29688220790581</v>
      </c>
      <c r="Q24" s="6">
        <f t="shared" si="14"/>
        <v>1299.2183936000001</v>
      </c>
      <c r="R24" s="1">
        <v>-174</v>
      </c>
      <c r="S24" s="1">
        <v>83</v>
      </c>
      <c r="T24" s="1">
        <v>1027</v>
      </c>
      <c r="U24" s="6">
        <f>R24-R22</f>
        <v>-941</v>
      </c>
      <c r="V24" s="20">
        <v>-7.0000000000000001E-3</v>
      </c>
      <c r="W24" s="20">
        <v>7.0000000000000001E-3</v>
      </c>
      <c r="X24" s="21" t="s">
        <v>43</v>
      </c>
      <c r="Y24" s="22">
        <f t="shared" si="3"/>
        <v>0.125</v>
      </c>
      <c r="Z24" s="24"/>
      <c r="AA24" s="22"/>
      <c r="AB24" s="79">
        <f t="shared" si="4"/>
        <v>43627.969565062638</v>
      </c>
      <c r="AC24" s="79">
        <f t="shared" si="5"/>
        <v>43627.844565062638</v>
      </c>
      <c r="AD24" s="25">
        <f t="shared" si="16"/>
        <v>0.334148395973898</v>
      </c>
      <c r="AE24" s="79">
        <f t="shared" si="6"/>
        <v>43627.969565062638</v>
      </c>
      <c r="AF24" s="79">
        <f t="shared" si="17"/>
        <v>43627.844565062638</v>
      </c>
      <c r="AG24" s="25">
        <f t="shared" si="18"/>
        <v>0.334148395973898</v>
      </c>
      <c r="AH24" s="14">
        <f t="shared" si="8"/>
        <v>3.6433759999999996E-2</v>
      </c>
      <c r="AI24" s="14">
        <f t="shared" si="19"/>
        <v>3.6433759999999998E-3</v>
      </c>
      <c r="AJ24" s="14">
        <f t="shared" si="20"/>
        <v>4.0077135999999992E-2</v>
      </c>
      <c r="AK24" s="29">
        <v>30</v>
      </c>
      <c r="AL24" s="30"/>
      <c r="AM24" s="6"/>
      <c r="AN24" s="31"/>
      <c r="AO24" s="6">
        <f t="shared" si="10"/>
        <v>31.85</v>
      </c>
      <c r="AP24" s="74">
        <f t="shared" si="11"/>
        <v>-7.0000000000000001E-3</v>
      </c>
    </row>
    <row r="25" spans="1:42" hidden="1" x14ac:dyDescent="0.3">
      <c r="C25" s="14"/>
      <c r="D25" s="14"/>
      <c r="E25" s="14"/>
      <c r="F25" s="32"/>
      <c r="G25" s="16">
        <f t="shared" si="1"/>
        <v>21.262181891826913</v>
      </c>
      <c r="H25" s="17"/>
      <c r="I25" s="83"/>
      <c r="J25" t="s">
        <v>95</v>
      </c>
      <c r="K25" s="6">
        <v>50.4</v>
      </c>
      <c r="L25" s="26">
        <f t="shared" ref="L25:L26" si="26">L$21+K25</f>
        <v>138.75898353614889</v>
      </c>
      <c r="M25" s="6">
        <f t="shared" si="21"/>
        <v>223.31093760000002</v>
      </c>
      <c r="N25" s="6">
        <f t="shared" si="12"/>
        <v>15.700000000000003</v>
      </c>
      <c r="O25" s="6">
        <f t="shared" si="13"/>
        <v>25.266700800000006</v>
      </c>
      <c r="P25" s="6">
        <f t="shared" si="25"/>
        <v>791.59688220790576</v>
      </c>
      <c r="Q25" s="6">
        <f t="shared" si="14"/>
        <v>1273.9516928</v>
      </c>
      <c r="R25" s="1">
        <v>-162</v>
      </c>
      <c r="S25" s="1">
        <v>167</v>
      </c>
      <c r="T25" s="1">
        <v>155</v>
      </c>
      <c r="U25" s="6">
        <f t="shared" si="15"/>
        <v>12</v>
      </c>
      <c r="V25" s="20">
        <v>1E-3</v>
      </c>
      <c r="W25" s="20">
        <v>1.7999999999999999E-2</v>
      </c>
      <c r="X25" s="21" t="s">
        <v>43</v>
      </c>
      <c r="Y25" s="22">
        <f t="shared" si="3"/>
        <v>0.125</v>
      </c>
      <c r="Z25" s="24"/>
      <c r="AA25" s="22"/>
      <c r="AB25" s="79">
        <f t="shared" si="4"/>
        <v>43628.010924245493</v>
      </c>
      <c r="AC25" s="79">
        <f t="shared" si="5"/>
        <v>43627.885924245493</v>
      </c>
      <c r="AD25" s="25">
        <f t="shared" si="16"/>
        <v>0.37550757882854668</v>
      </c>
      <c r="AE25" s="79">
        <f t="shared" si="6"/>
        <v>43628.010924245493</v>
      </c>
      <c r="AF25" s="79">
        <f t="shared" si="17"/>
        <v>43627.885924245493</v>
      </c>
      <c r="AG25" s="25">
        <f t="shared" si="18"/>
        <v>0.37550757882854668</v>
      </c>
      <c r="AH25" s="14">
        <f t="shared" si="8"/>
        <v>3.7599257142857154E-2</v>
      </c>
      <c r="AI25" s="14">
        <f t="shared" si="19"/>
        <v>3.7599257142857155E-3</v>
      </c>
      <c r="AJ25" s="14">
        <f t="shared" si="20"/>
        <v>4.1359182857142872E-2</v>
      </c>
      <c r="AK25" s="29"/>
      <c r="AL25" s="30"/>
      <c r="AM25" s="6"/>
      <c r="AN25" s="31"/>
      <c r="AO25" s="6">
        <f t="shared" si="10"/>
        <v>27.6</v>
      </c>
      <c r="AP25" s="74">
        <f t="shared" si="11"/>
        <v>1E-3</v>
      </c>
    </row>
    <row r="26" spans="1:42" x14ac:dyDescent="0.3">
      <c r="A26" t="s">
        <v>13</v>
      </c>
      <c r="B26">
        <v>1</v>
      </c>
      <c r="C26" s="14">
        <v>0.12013888888888889</v>
      </c>
      <c r="D26" s="14">
        <f>SUM(AJ22:AJ26)</f>
        <v>0.16812822361904764</v>
      </c>
      <c r="E26" s="14"/>
      <c r="F26" s="32"/>
      <c r="G26" s="16">
        <f t="shared" si="1"/>
        <v>21.929461800435092</v>
      </c>
      <c r="H26" s="17"/>
      <c r="I26" s="83"/>
      <c r="J26" t="s">
        <v>34</v>
      </c>
      <c r="K26" s="6">
        <v>57</v>
      </c>
      <c r="L26" s="26">
        <f t="shared" si="26"/>
        <v>145.35898353614888</v>
      </c>
      <c r="M26" s="6">
        <f t="shared" si="21"/>
        <v>233.93260800000002</v>
      </c>
      <c r="N26" s="6">
        <f t="shared" si="12"/>
        <v>6.5999999999999943</v>
      </c>
      <c r="O26" s="6">
        <f t="shared" si="13"/>
        <v>10.621670399999992</v>
      </c>
      <c r="P26" s="6">
        <f t="shared" si="25"/>
        <v>784.99688220790574</v>
      </c>
      <c r="Q26" s="6">
        <f t="shared" si="14"/>
        <v>1263.3300224</v>
      </c>
      <c r="R26" s="1">
        <v>-103</v>
      </c>
      <c r="S26" s="1">
        <v>60</v>
      </c>
      <c r="T26" s="1">
        <v>1</v>
      </c>
      <c r="U26" s="6">
        <f t="shared" si="15"/>
        <v>59</v>
      </c>
      <c r="V26" s="20">
        <v>1E-3</v>
      </c>
      <c r="W26" s="20">
        <v>5.0000000000000001E-3</v>
      </c>
      <c r="X26" s="21" t="s">
        <v>43</v>
      </c>
      <c r="Y26" s="22">
        <f t="shared" si="3"/>
        <v>0.125</v>
      </c>
      <c r="Z26" s="24"/>
      <c r="AA26" s="22"/>
      <c r="AB26" s="79">
        <f t="shared" si="4"/>
        <v>43628.038727575018</v>
      </c>
      <c r="AC26" s="79">
        <f t="shared" si="5"/>
        <v>43627.913727575018</v>
      </c>
      <c r="AD26" s="25">
        <f t="shared" si="16"/>
        <v>0.4033109083538875</v>
      </c>
      <c r="AE26" s="79">
        <f t="shared" si="6"/>
        <v>43628.038727575018</v>
      </c>
      <c r="AF26" s="79">
        <f t="shared" si="17"/>
        <v>43627.913727575018</v>
      </c>
      <c r="AG26" s="25">
        <f t="shared" si="18"/>
        <v>0.4033109083538875</v>
      </c>
      <c r="AH26" s="14">
        <f t="shared" si="8"/>
        <v>1.5806057142857131E-2</v>
      </c>
      <c r="AI26" s="14">
        <f t="shared" si="19"/>
        <v>1.1997272380952379E-2</v>
      </c>
      <c r="AJ26" s="14">
        <f t="shared" si="20"/>
        <v>2.7803329523809511E-2</v>
      </c>
      <c r="AK26" s="29"/>
      <c r="AL26" s="30"/>
      <c r="AM26" s="6">
        <v>15</v>
      </c>
      <c r="AN26" s="31"/>
      <c r="AO26" s="6">
        <f t="shared" si="10"/>
        <v>27.6</v>
      </c>
      <c r="AP26" s="74">
        <f t="shared" si="11"/>
        <v>1E-3</v>
      </c>
    </row>
    <row r="27" spans="1:42" hidden="1" x14ac:dyDescent="0.3">
      <c r="C27" s="14"/>
      <c r="D27" s="14"/>
      <c r="E27" s="14"/>
      <c r="F27" s="32"/>
      <c r="G27" s="16">
        <f t="shared" si="1"/>
        <v>22.447900474711787</v>
      </c>
      <c r="H27" s="17"/>
      <c r="I27" s="83"/>
      <c r="J27" t="s">
        <v>106</v>
      </c>
      <c r="K27" s="6">
        <v>8.1999999999999993</v>
      </c>
      <c r="L27" s="26">
        <f>L$26+K27</f>
        <v>153.55898353614887</v>
      </c>
      <c r="M27" s="6">
        <f t="shared" si="21"/>
        <v>247.12922879999999</v>
      </c>
      <c r="N27" s="6">
        <f t="shared" si="12"/>
        <v>8.1999999999999886</v>
      </c>
      <c r="O27" s="6">
        <f t="shared" si="13"/>
        <v>13.196620799999982</v>
      </c>
      <c r="P27" s="6">
        <f t="shared" si="25"/>
        <v>776.79688220790581</v>
      </c>
      <c r="Q27" s="6">
        <f t="shared" si="14"/>
        <v>1250.1334016000001</v>
      </c>
      <c r="R27" s="1">
        <v>-88</v>
      </c>
      <c r="S27" s="1">
        <v>60</v>
      </c>
      <c r="T27" s="1">
        <v>4</v>
      </c>
      <c r="U27" s="6">
        <f t="shared" si="15"/>
        <v>15</v>
      </c>
      <c r="V27" s="20">
        <v>1E-3</v>
      </c>
      <c r="W27" s="20">
        <v>8.0000000000000002E-3</v>
      </c>
      <c r="X27" s="21" t="s">
        <v>43</v>
      </c>
      <c r="Y27" s="22">
        <f t="shared" si="3"/>
        <v>0.125</v>
      </c>
      <c r="Z27" s="24"/>
      <c r="AA27" s="22"/>
      <c r="AB27" s="79">
        <f t="shared" si="4"/>
        <v>43628.060329186446</v>
      </c>
      <c r="AC27" s="79">
        <f t="shared" si="5"/>
        <v>43627.935329186446</v>
      </c>
      <c r="AD27" s="25">
        <f t="shared" si="16"/>
        <v>0.42491251978208311</v>
      </c>
      <c r="AE27" s="79">
        <f t="shared" si="6"/>
        <v>43628.060329186446</v>
      </c>
      <c r="AF27" s="79">
        <f t="shared" si="17"/>
        <v>43627.935329186446</v>
      </c>
      <c r="AG27" s="25">
        <f t="shared" si="18"/>
        <v>0.42491251978208311</v>
      </c>
      <c r="AH27" s="14">
        <f t="shared" si="8"/>
        <v>1.9637828571428543E-2</v>
      </c>
      <c r="AI27" s="14">
        <f t="shared" si="19"/>
        <v>1.9637828571428544E-3</v>
      </c>
      <c r="AJ27" s="14">
        <f t="shared" si="20"/>
        <v>2.1601611428571397E-2</v>
      </c>
      <c r="AK27" s="29"/>
      <c r="AL27" s="30"/>
      <c r="AM27" s="6"/>
      <c r="AN27" s="31"/>
      <c r="AO27" s="6">
        <f t="shared" si="10"/>
        <v>27.6</v>
      </c>
      <c r="AP27" s="74">
        <f t="shared" si="11"/>
        <v>1E-3</v>
      </c>
    </row>
    <row r="28" spans="1:42" hidden="1" x14ac:dyDescent="0.3">
      <c r="C28" s="14"/>
      <c r="D28" s="14"/>
      <c r="E28" s="14"/>
      <c r="F28" s="32"/>
      <c r="G28" s="16">
        <f t="shared" si="1"/>
        <v>23.26981544616865</v>
      </c>
      <c r="H28" s="17"/>
      <c r="I28" s="83"/>
      <c r="J28" t="s">
        <v>107</v>
      </c>
      <c r="K28" s="6">
        <v>21.2</v>
      </c>
      <c r="L28" s="26">
        <f t="shared" ref="L28:L35" si="27">L$26+K28</f>
        <v>166.55898353614887</v>
      </c>
      <c r="M28" s="6">
        <f t="shared" si="21"/>
        <v>268.05070080000002</v>
      </c>
      <c r="N28" s="6">
        <f t="shared" si="12"/>
        <v>13</v>
      </c>
      <c r="O28" s="6">
        <f t="shared" si="13"/>
        <v>20.921472000000001</v>
      </c>
      <c r="P28" s="6">
        <f t="shared" si="25"/>
        <v>763.79688220790581</v>
      </c>
      <c r="Q28" s="6">
        <f t="shared" si="14"/>
        <v>1229.2119296000001</v>
      </c>
      <c r="R28" s="1">
        <v>210</v>
      </c>
      <c r="S28" s="1">
        <v>410</v>
      </c>
      <c r="T28" s="1">
        <v>88</v>
      </c>
      <c r="U28" s="6">
        <f t="shared" si="15"/>
        <v>298</v>
      </c>
      <c r="V28" s="20">
        <v>5.0000000000000001E-3</v>
      </c>
      <c r="W28" s="20">
        <v>3.5999999999999997E-2</v>
      </c>
      <c r="X28" s="21" t="s">
        <v>43</v>
      </c>
      <c r="Y28" s="22">
        <f t="shared" si="3"/>
        <v>0.125</v>
      </c>
      <c r="Z28" s="24"/>
      <c r="AA28" s="22"/>
      <c r="AB28" s="79">
        <f t="shared" si="4"/>
        <v>43628.09457564359</v>
      </c>
      <c r="AC28" s="79">
        <f t="shared" si="5"/>
        <v>43627.96957564359</v>
      </c>
      <c r="AD28" s="25">
        <f t="shared" si="16"/>
        <v>0.45915897692611907</v>
      </c>
      <c r="AE28" s="79">
        <f t="shared" si="6"/>
        <v>43628.09457564359</v>
      </c>
      <c r="AF28" s="79">
        <f t="shared" si="17"/>
        <v>43627.96957564359</v>
      </c>
      <c r="AG28" s="25">
        <f t="shared" si="18"/>
        <v>0.45915897692611907</v>
      </c>
      <c r="AH28" s="14">
        <f t="shared" si="8"/>
        <v>3.1133142857142859E-2</v>
      </c>
      <c r="AI28" s="14">
        <f t="shared" si="19"/>
        <v>3.1133142857142863E-3</v>
      </c>
      <c r="AJ28" s="14">
        <f t="shared" si="20"/>
        <v>3.4246457142857144E-2</v>
      </c>
      <c r="AK28" s="29"/>
      <c r="AL28" s="30"/>
      <c r="AM28" s="6"/>
      <c r="AN28" s="31"/>
      <c r="AO28" s="6">
        <f t="shared" si="10"/>
        <v>26</v>
      </c>
      <c r="AP28" s="74">
        <f t="shared" si="11"/>
        <v>5.0000000000000001E-3</v>
      </c>
    </row>
    <row r="29" spans="1:42" hidden="1" x14ac:dyDescent="0.3">
      <c r="C29" s="14"/>
      <c r="D29" s="14"/>
      <c r="E29" s="14"/>
      <c r="F29" s="32"/>
      <c r="G29" s="16">
        <f t="shared" si="1"/>
        <v>23.718707469000947</v>
      </c>
      <c r="H29" s="17"/>
      <c r="I29" s="83"/>
      <c r="J29" t="s">
        <v>108</v>
      </c>
      <c r="K29">
        <v>28.3</v>
      </c>
      <c r="L29" s="26">
        <f t="shared" si="27"/>
        <v>173.6589835361489</v>
      </c>
      <c r="M29" s="6">
        <f t="shared" si="21"/>
        <v>279.47704320000003</v>
      </c>
      <c r="N29" s="6">
        <f t="shared" si="12"/>
        <v>7.1000000000000227</v>
      </c>
      <c r="O29" s="6">
        <f t="shared" si="13"/>
        <v>11.426342400000037</v>
      </c>
      <c r="P29" s="6">
        <f t="shared" si="25"/>
        <v>756.69688220790579</v>
      </c>
      <c r="Q29" s="6">
        <f t="shared" si="14"/>
        <v>1217.7855872</v>
      </c>
      <c r="R29" s="1">
        <v>343</v>
      </c>
      <c r="S29" s="1">
        <v>339</v>
      </c>
      <c r="T29" s="1">
        <v>220</v>
      </c>
      <c r="U29" s="6">
        <f t="shared" si="15"/>
        <v>133</v>
      </c>
      <c r="V29" s="20">
        <v>3.0000000000000001E-3</v>
      </c>
      <c r="W29" s="20">
        <v>4.5999999999999999E-2</v>
      </c>
      <c r="X29" s="21" t="s">
        <v>43</v>
      </c>
      <c r="Y29" s="22">
        <f t="shared" si="3"/>
        <v>0.125</v>
      </c>
      <c r="Z29" s="24"/>
      <c r="AA29" s="22"/>
      <c r="AB29" s="79">
        <f t="shared" si="4"/>
        <v>43628.113279477875</v>
      </c>
      <c r="AC29" s="79">
        <f t="shared" si="5"/>
        <v>43627.988279477875</v>
      </c>
      <c r="AD29" s="25">
        <f t="shared" si="16"/>
        <v>0.4778628112107981</v>
      </c>
      <c r="AE29" s="79">
        <f t="shared" si="6"/>
        <v>43628.113279477875</v>
      </c>
      <c r="AF29" s="79">
        <f t="shared" si="17"/>
        <v>43627.988279477875</v>
      </c>
      <c r="AG29" s="25">
        <f t="shared" si="18"/>
        <v>0.4778628112107981</v>
      </c>
      <c r="AH29" s="14">
        <f t="shared" si="8"/>
        <v>1.7003485714285768E-2</v>
      </c>
      <c r="AI29" s="14">
        <f t="shared" si="19"/>
        <v>1.7003485714285769E-3</v>
      </c>
      <c r="AJ29" s="14">
        <f t="shared" si="20"/>
        <v>1.8703834285714344E-2</v>
      </c>
      <c r="AK29" s="29"/>
      <c r="AL29" s="30"/>
      <c r="AM29" s="6"/>
      <c r="AN29" s="31"/>
      <c r="AO29" s="6">
        <f t="shared" si="10"/>
        <v>26.8</v>
      </c>
      <c r="AP29" s="74">
        <f t="shared" si="11"/>
        <v>3.0000000000000001E-3</v>
      </c>
    </row>
    <row r="30" spans="1:42" hidden="1" x14ac:dyDescent="0.3">
      <c r="C30" s="14"/>
      <c r="D30" s="14"/>
      <c r="E30" s="14"/>
      <c r="F30" s="32"/>
      <c r="G30" s="16">
        <f t="shared" si="1"/>
        <v>0.4200100660091266</v>
      </c>
      <c r="H30" s="17"/>
      <c r="I30" s="83"/>
      <c r="J30" t="s">
        <v>109</v>
      </c>
      <c r="K30">
        <v>38.6</v>
      </c>
      <c r="L30" s="26">
        <f t="shared" si="27"/>
        <v>183.95898353614888</v>
      </c>
      <c r="M30" s="6">
        <f t="shared" si="21"/>
        <v>296.05328639999999</v>
      </c>
      <c r="N30" s="6">
        <f t="shared" si="12"/>
        <v>10.299999999999983</v>
      </c>
      <c r="O30" s="6">
        <f t="shared" si="13"/>
        <v>16.576243199999972</v>
      </c>
      <c r="P30" s="6">
        <f t="shared" si="25"/>
        <v>746.39688220790572</v>
      </c>
      <c r="Q30" s="6">
        <f t="shared" si="14"/>
        <v>1201.2093439999999</v>
      </c>
      <c r="R30" s="1">
        <v>1018</v>
      </c>
      <c r="S30" s="1">
        <v>693</v>
      </c>
      <c r="T30" s="1">
        <v>0</v>
      </c>
      <c r="U30" s="6">
        <f t="shared" si="15"/>
        <v>675</v>
      </c>
      <c r="V30" s="20">
        <v>0.01</v>
      </c>
      <c r="W30" s="20">
        <v>2.7E-2</v>
      </c>
      <c r="X30" s="21" t="s">
        <v>43</v>
      </c>
      <c r="Y30" s="22">
        <f t="shared" si="3"/>
        <v>0.125</v>
      </c>
      <c r="Z30" s="24"/>
      <c r="AA30" s="22"/>
      <c r="AB30" s="79">
        <f t="shared" si="4"/>
        <v>43628.142500419417</v>
      </c>
      <c r="AC30" s="79">
        <f t="shared" si="5"/>
        <v>43628.017500419417</v>
      </c>
      <c r="AD30" s="25">
        <f t="shared" si="16"/>
        <v>0.50708375275280559</v>
      </c>
      <c r="AE30" s="79">
        <f t="shared" si="6"/>
        <v>43628.142500419417</v>
      </c>
      <c r="AF30" s="79">
        <f t="shared" si="17"/>
        <v>43628.017500419417</v>
      </c>
      <c r="AG30" s="25">
        <f t="shared" si="18"/>
        <v>0.50708375275280559</v>
      </c>
      <c r="AH30" s="14">
        <f t="shared" si="8"/>
        <v>2.6564492307692266E-2</v>
      </c>
      <c r="AI30" s="14">
        <f t="shared" si="19"/>
        <v>2.6564492307692266E-3</v>
      </c>
      <c r="AJ30" s="14">
        <f t="shared" si="20"/>
        <v>2.9220941538461491E-2</v>
      </c>
      <c r="AK30" s="29">
        <v>26</v>
      </c>
      <c r="AL30" s="30"/>
      <c r="AM30" s="6"/>
      <c r="AN30" s="31"/>
      <c r="AO30" s="6">
        <f t="shared" si="10"/>
        <v>24</v>
      </c>
      <c r="AP30" s="74">
        <f t="shared" si="11"/>
        <v>0.01</v>
      </c>
    </row>
    <row r="31" spans="1:42" hidden="1" x14ac:dyDescent="0.3">
      <c r="C31" s="14"/>
      <c r="D31" s="14"/>
      <c r="E31" s="14"/>
      <c r="F31" s="32"/>
      <c r="G31" s="16">
        <f t="shared" si="1"/>
        <v>0.73613120889058337</v>
      </c>
      <c r="H31" s="17"/>
      <c r="I31" s="83"/>
      <c r="J31" t="s">
        <v>110</v>
      </c>
      <c r="K31">
        <v>43.6</v>
      </c>
      <c r="L31" s="26">
        <f t="shared" si="27"/>
        <v>188.95898353614888</v>
      </c>
      <c r="M31" s="6">
        <f t="shared" si="21"/>
        <v>304.10000639999998</v>
      </c>
      <c r="N31" s="6">
        <f t="shared" si="12"/>
        <v>5</v>
      </c>
      <c r="O31" s="6">
        <f t="shared" si="13"/>
        <v>8.0467200000000005</v>
      </c>
      <c r="P31" s="6">
        <f t="shared" si="25"/>
        <v>741.39688220790572</v>
      </c>
      <c r="Q31" s="6">
        <f t="shared" si="14"/>
        <v>1193.1626239999998</v>
      </c>
      <c r="R31" s="1">
        <v>1093</v>
      </c>
      <c r="S31" s="1">
        <v>173</v>
      </c>
      <c r="T31" s="1">
        <v>90</v>
      </c>
      <c r="U31" s="6">
        <f t="shared" si="15"/>
        <v>75</v>
      </c>
      <c r="V31" s="20">
        <v>4.0000000000000001E-3</v>
      </c>
      <c r="W31" s="20">
        <v>4.4999999999999998E-2</v>
      </c>
      <c r="X31" s="21" t="s">
        <v>43</v>
      </c>
      <c r="Y31" s="22">
        <f t="shared" si="3"/>
        <v>0.125</v>
      </c>
      <c r="Z31" s="24"/>
      <c r="AA31" s="22"/>
      <c r="AB31" s="79">
        <f t="shared" si="4"/>
        <v>43628.155672133704</v>
      </c>
      <c r="AC31" s="79">
        <f t="shared" si="5"/>
        <v>43628.030672133704</v>
      </c>
      <c r="AD31" s="25">
        <f t="shared" si="16"/>
        <v>0.52025546703953296</v>
      </c>
      <c r="AE31" s="79">
        <f t="shared" si="6"/>
        <v>43628.155672133704</v>
      </c>
      <c r="AF31" s="79">
        <f t="shared" si="17"/>
        <v>43628.030672133704</v>
      </c>
      <c r="AG31" s="25">
        <f t="shared" si="18"/>
        <v>0.52025546703953296</v>
      </c>
      <c r="AH31" s="14">
        <f t="shared" si="8"/>
        <v>1.1974285714285715E-2</v>
      </c>
      <c r="AI31" s="14">
        <f t="shared" si="19"/>
        <v>1.1974285714285715E-3</v>
      </c>
      <c r="AJ31" s="14">
        <f t="shared" si="20"/>
        <v>1.3171714285714287E-2</v>
      </c>
      <c r="AK31" s="29"/>
      <c r="AL31" s="30"/>
      <c r="AM31" s="6"/>
      <c r="AN31" s="31"/>
      <c r="AO31" s="6">
        <f t="shared" si="10"/>
        <v>26.4</v>
      </c>
      <c r="AP31" s="74">
        <f t="shared" si="11"/>
        <v>4.0000000000000001E-3</v>
      </c>
    </row>
    <row r="32" spans="1:42" hidden="1" x14ac:dyDescent="0.3">
      <c r="C32" s="14"/>
      <c r="D32" s="14"/>
      <c r="E32" s="14"/>
      <c r="F32" s="32"/>
      <c r="G32" s="16">
        <f t="shared" si="1"/>
        <v>0.81200028309831396</v>
      </c>
      <c r="H32" s="17"/>
      <c r="I32" s="83"/>
      <c r="J32" t="s">
        <v>274</v>
      </c>
      <c r="K32">
        <v>44.8</v>
      </c>
      <c r="L32" s="26">
        <f t="shared" si="27"/>
        <v>190.15898353614887</v>
      </c>
      <c r="M32" s="6">
        <f t="shared" si="21"/>
        <v>306.03121920000001</v>
      </c>
      <c r="N32" s="6">
        <f t="shared" ref="N32:N95" si="28">L32-L31</f>
        <v>1.1999999999999886</v>
      </c>
      <c r="O32" s="6">
        <f t="shared" ref="O32" si="29">N32*1.609344</f>
        <v>1.9312127999999817</v>
      </c>
      <c r="P32" s="6">
        <f t="shared" si="25"/>
        <v>740.19688220790579</v>
      </c>
      <c r="Q32" s="6">
        <f t="shared" si="14"/>
        <v>1191.2314111999999</v>
      </c>
      <c r="R32" s="1">
        <v>1073</v>
      </c>
      <c r="S32" s="1">
        <v>10</v>
      </c>
      <c r="T32" s="1">
        <v>30</v>
      </c>
      <c r="U32" s="6">
        <f t="shared" si="15"/>
        <v>-20</v>
      </c>
      <c r="V32" s="20">
        <v>0</v>
      </c>
      <c r="W32" s="20">
        <v>0</v>
      </c>
      <c r="X32" s="21" t="s">
        <v>43</v>
      </c>
      <c r="Y32" s="22">
        <v>0.125</v>
      </c>
      <c r="Z32" s="24"/>
      <c r="AA32" s="22"/>
      <c r="AB32" s="79">
        <f t="shared" ref="AB32:AB95" si="30">AB31+AJ32</f>
        <v>43628.158833345129</v>
      </c>
      <c r="AC32" s="79">
        <f t="shared" ref="AC32:AC95" si="31">AB32-Y32</f>
        <v>43628.033833345129</v>
      </c>
      <c r="AD32" s="25">
        <f t="shared" ref="AD32:AD95" si="32">AB32-AB$4</f>
        <v>0.52341667846485507</v>
      </c>
      <c r="AE32" s="79">
        <f t="shared" ref="AE32:AE95" si="33">IF(ISBLANK(Z32),AE31+AJ32,Z32)</f>
        <v>43628.158833345129</v>
      </c>
      <c r="AF32" s="79">
        <f t="shared" ref="AF32:AF95" si="34">AE32-Y32</f>
        <v>43628.033833345129</v>
      </c>
      <c r="AG32" s="25">
        <f t="shared" ref="AG32:AG95" si="35">AE32-AE$4</f>
        <v>0.52341667846485507</v>
      </c>
      <c r="AH32" s="14">
        <f t="shared" ref="AH32:AH95" si="36">(O32/IF(ISBLANK(AK32),$AK$2,AK32))/24</f>
        <v>2.873828571428544E-3</v>
      </c>
      <c r="AI32" s="14">
        <f t="shared" ref="AI32:AI95" si="37">(AM32+AN32)/24/60+AH32*IF(ISBLANK(AL32),$AL$2,AL32)</f>
        <v>2.873828571428544E-4</v>
      </c>
      <c r="AJ32" s="14">
        <f t="shared" ref="AJ32:AJ95" si="38">AH32+AI32</f>
        <v>3.1612114285713986E-3</v>
      </c>
      <c r="AK32" s="29"/>
      <c r="AL32" s="30"/>
      <c r="AM32" s="6"/>
      <c r="AN32" s="31"/>
      <c r="AO32" s="6">
        <f t="shared" si="10"/>
        <v>28</v>
      </c>
      <c r="AP32" s="74">
        <f t="shared" si="11"/>
        <v>0</v>
      </c>
    </row>
    <row r="33" spans="1:42" hidden="1" x14ac:dyDescent="0.3">
      <c r="C33" s="14"/>
      <c r="D33" s="14"/>
      <c r="E33" s="14"/>
      <c r="F33" s="32"/>
      <c r="G33" s="16">
        <f t="shared" si="1"/>
        <v>1.7443469070713036</v>
      </c>
      <c r="H33" s="17"/>
      <c r="I33" s="83"/>
      <c r="J33" t="s">
        <v>113</v>
      </c>
      <c r="K33">
        <v>60.6</v>
      </c>
      <c r="L33" s="26">
        <f t="shared" si="27"/>
        <v>205.95898353614888</v>
      </c>
      <c r="M33" s="6">
        <f t="shared" si="21"/>
        <v>331.45885440000001</v>
      </c>
      <c r="N33" s="6">
        <f t="shared" si="28"/>
        <v>15.800000000000011</v>
      </c>
      <c r="O33" s="6">
        <f t="shared" si="13"/>
        <v>25.427635200000019</v>
      </c>
      <c r="P33" s="6">
        <f t="shared" si="25"/>
        <v>724.39688220790572</v>
      </c>
      <c r="Q33" s="6">
        <f t="shared" si="14"/>
        <v>1165.803776</v>
      </c>
      <c r="R33" s="1">
        <v>262</v>
      </c>
      <c r="S33" s="1">
        <v>209</v>
      </c>
      <c r="T33" s="1">
        <v>1044</v>
      </c>
      <c r="U33" s="6">
        <f t="shared" si="15"/>
        <v>-811</v>
      </c>
      <c r="V33" s="20">
        <v>-8.9999999999999993E-3</v>
      </c>
      <c r="W33" s="20">
        <v>2.3E-2</v>
      </c>
      <c r="X33" s="21" t="s">
        <v>43</v>
      </c>
      <c r="Y33" s="22">
        <f t="shared" si="3"/>
        <v>0.125</v>
      </c>
      <c r="Z33" s="24"/>
      <c r="AA33" s="22"/>
      <c r="AB33" s="79">
        <f t="shared" si="30"/>
        <v>43628.197681121128</v>
      </c>
      <c r="AC33" s="79">
        <f t="shared" si="31"/>
        <v>43628.072681121128</v>
      </c>
      <c r="AD33" s="25">
        <f t="shared" si="32"/>
        <v>0.56226445446372963</v>
      </c>
      <c r="AE33" s="79">
        <f t="shared" si="33"/>
        <v>43628.197681121128</v>
      </c>
      <c r="AF33" s="79">
        <f t="shared" si="34"/>
        <v>43628.072681121128</v>
      </c>
      <c r="AG33" s="25">
        <f t="shared" si="35"/>
        <v>0.56226445446372963</v>
      </c>
      <c r="AH33" s="14">
        <f t="shared" si="36"/>
        <v>3.5316160000000027E-2</v>
      </c>
      <c r="AI33" s="14">
        <f t="shared" si="37"/>
        <v>3.531616000000003E-3</v>
      </c>
      <c r="AJ33" s="14">
        <f t="shared" si="38"/>
        <v>3.8847776000000028E-2</v>
      </c>
      <c r="AK33" s="29">
        <v>30</v>
      </c>
      <c r="AL33" s="30"/>
      <c r="AM33" s="6"/>
      <c r="AN33" s="31"/>
      <c r="AO33" s="6">
        <f t="shared" si="10"/>
        <v>32.950000000000003</v>
      </c>
      <c r="AP33" s="74">
        <f t="shared" si="11"/>
        <v>-8.9999999999999993E-3</v>
      </c>
    </row>
    <row r="34" spans="1:42" hidden="1" x14ac:dyDescent="0.3">
      <c r="C34" s="14"/>
      <c r="D34" s="14"/>
      <c r="E34" s="14"/>
      <c r="F34" s="32"/>
      <c r="G34" s="16">
        <f t="shared" si="1"/>
        <v>2.4714255356811918</v>
      </c>
      <c r="H34" s="17"/>
      <c r="I34" s="83"/>
      <c r="J34" t="s">
        <v>111</v>
      </c>
      <c r="K34">
        <v>72.099999999999994</v>
      </c>
      <c r="L34" s="26">
        <f t="shared" si="27"/>
        <v>217.45898353614888</v>
      </c>
      <c r="M34" s="6">
        <f t="shared" si="21"/>
        <v>349.9663104</v>
      </c>
      <c r="N34" s="6">
        <f t="shared" si="28"/>
        <v>11.5</v>
      </c>
      <c r="O34" s="6">
        <f t="shared" si="13"/>
        <v>18.507456000000001</v>
      </c>
      <c r="P34" s="6">
        <f t="shared" si="25"/>
        <v>712.89688220790572</v>
      </c>
      <c r="Q34" s="6">
        <f t="shared" si="14"/>
        <v>1147.2963199999999</v>
      </c>
      <c r="R34" s="1">
        <v>238</v>
      </c>
      <c r="S34" s="1">
        <v>161</v>
      </c>
      <c r="T34" s="1">
        <v>190</v>
      </c>
      <c r="U34" s="6">
        <f t="shared" si="15"/>
        <v>-24</v>
      </c>
      <c r="V34" s="20">
        <v>0</v>
      </c>
      <c r="W34" s="20">
        <v>5.0999999999999997E-2</v>
      </c>
      <c r="X34" s="21" t="s">
        <v>43</v>
      </c>
      <c r="Y34" s="22">
        <f t="shared" si="3"/>
        <v>0.125</v>
      </c>
      <c r="Z34" s="24"/>
      <c r="AA34" s="22"/>
      <c r="AB34" s="79">
        <f t="shared" si="30"/>
        <v>43628.227976063987</v>
      </c>
      <c r="AC34" s="79">
        <f t="shared" si="31"/>
        <v>43628.102976063987</v>
      </c>
      <c r="AD34" s="25">
        <f t="shared" si="32"/>
        <v>0.59255939732247498</v>
      </c>
      <c r="AE34" s="79">
        <f t="shared" si="33"/>
        <v>43628.227976063987</v>
      </c>
      <c r="AF34" s="79">
        <f t="shared" si="34"/>
        <v>43628.102976063987</v>
      </c>
      <c r="AG34" s="25">
        <f t="shared" si="35"/>
        <v>0.59255939732247498</v>
      </c>
      <c r="AH34" s="14">
        <f t="shared" si="36"/>
        <v>2.7540857142857145E-2</v>
      </c>
      <c r="AI34" s="14">
        <f t="shared" si="37"/>
        <v>2.7540857142857146E-3</v>
      </c>
      <c r="AJ34" s="14">
        <f t="shared" si="38"/>
        <v>3.0294942857142858E-2</v>
      </c>
      <c r="AK34" s="29"/>
      <c r="AL34" s="30"/>
      <c r="AM34" s="6"/>
      <c r="AN34" s="31"/>
      <c r="AO34" s="6">
        <f t="shared" si="10"/>
        <v>28</v>
      </c>
      <c r="AP34" s="74">
        <f t="shared" si="11"/>
        <v>0</v>
      </c>
    </row>
    <row r="35" spans="1:42" hidden="1" x14ac:dyDescent="0.3">
      <c r="C35" s="14"/>
      <c r="D35" s="14"/>
      <c r="E35" s="14"/>
      <c r="F35" s="32"/>
      <c r="G35" s="16">
        <f t="shared" si="1"/>
        <v>3.312307775602676</v>
      </c>
      <c r="H35" s="17"/>
      <c r="I35" s="83"/>
      <c r="J35" t="s">
        <v>112</v>
      </c>
      <c r="K35">
        <v>85.4</v>
      </c>
      <c r="L35" s="26">
        <f t="shared" si="27"/>
        <v>230.75898353614889</v>
      </c>
      <c r="M35" s="6">
        <f t="shared" si="21"/>
        <v>371.37058560000003</v>
      </c>
      <c r="N35" s="6">
        <f t="shared" si="28"/>
        <v>13.300000000000011</v>
      </c>
      <c r="O35" s="6">
        <f t="shared" si="13"/>
        <v>21.404275200000018</v>
      </c>
      <c r="P35" s="6">
        <f t="shared" si="25"/>
        <v>699.59688220790576</v>
      </c>
      <c r="Q35" s="6">
        <f t="shared" si="14"/>
        <v>1125.8920447999999</v>
      </c>
      <c r="R35" s="1">
        <v>262</v>
      </c>
      <c r="S35" s="1">
        <v>174</v>
      </c>
      <c r="T35" s="1">
        <v>167</v>
      </c>
      <c r="U35" s="6">
        <f t="shared" si="15"/>
        <v>24</v>
      </c>
      <c r="V35" s="20">
        <v>0</v>
      </c>
      <c r="W35" s="20">
        <v>4.1000000000000002E-2</v>
      </c>
      <c r="X35" s="21" t="s">
        <v>43</v>
      </c>
      <c r="Y35" s="22">
        <f t="shared" si="3"/>
        <v>0.125</v>
      </c>
      <c r="Z35" s="24"/>
      <c r="AA35" s="22"/>
      <c r="AB35" s="79">
        <f t="shared" si="30"/>
        <v>43628.263012823983</v>
      </c>
      <c r="AC35" s="79">
        <f t="shared" si="31"/>
        <v>43628.138012823983</v>
      </c>
      <c r="AD35" s="25">
        <f t="shared" si="32"/>
        <v>0.62759615731920348</v>
      </c>
      <c r="AE35" s="79">
        <f t="shared" si="33"/>
        <v>43628.263012823983</v>
      </c>
      <c r="AF35" s="79">
        <f t="shared" si="34"/>
        <v>43628.138012823983</v>
      </c>
      <c r="AG35" s="25">
        <f t="shared" si="35"/>
        <v>0.62759615731920348</v>
      </c>
      <c r="AH35" s="14">
        <f t="shared" si="36"/>
        <v>3.1851600000000029E-2</v>
      </c>
      <c r="AI35" s="14">
        <f t="shared" si="37"/>
        <v>3.1851600000000029E-3</v>
      </c>
      <c r="AJ35" s="14">
        <f t="shared" si="38"/>
        <v>3.5036760000000028E-2</v>
      </c>
      <c r="AK35" s="29"/>
      <c r="AL35" s="30"/>
      <c r="AM35" s="6"/>
      <c r="AN35" s="31"/>
      <c r="AO35" s="6">
        <f t="shared" si="10"/>
        <v>28</v>
      </c>
      <c r="AP35" s="74">
        <f t="shared" si="11"/>
        <v>0</v>
      </c>
    </row>
    <row r="36" spans="1:42" x14ac:dyDescent="0.3">
      <c r="A36" t="s">
        <v>14</v>
      </c>
      <c r="B36">
        <v>1</v>
      </c>
      <c r="C36" s="14">
        <v>0.19444444444444445</v>
      </c>
      <c r="D36" s="14">
        <f>SUM(AJ27:AJ36)</f>
        <v>0.23530065944322345</v>
      </c>
      <c r="E36" s="14"/>
      <c r="F36" s="32"/>
      <c r="G36" s="16">
        <f t="shared" si="1"/>
        <v>3.5766776270465925</v>
      </c>
      <c r="H36" s="17"/>
      <c r="I36" s="83"/>
      <c r="J36" t="s">
        <v>28</v>
      </c>
      <c r="K36" s="6">
        <v>89.7</v>
      </c>
      <c r="L36" s="26">
        <v>234.94044778493597</v>
      </c>
      <c r="M36" s="6">
        <f t="shared" si="21"/>
        <v>378.1</v>
      </c>
      <c r="N36" s="6">
        <f t="shared" si="28"/>
        <v>4.1814642487870799</v>
      </c>
      <c r="O36" s="6">
        <f t="shared" si="13"/>
        <v>6.7294143999999951</v>
      </c>
      <c r="P36" s="6">
        <f t="shared" si="25"/>
        <v>695.41541795911871</v>
      </c>
      <c r="Q36" s="6">
        <f t="shared" si="14"/>
        <v>1119.1626304000001</v>
      </c>
      <c r="R36" s="1">
        <v>272</v>
      </c>
      <c r="S36" s="1">
        <v>16</v>
      </c>
      <c r="T36" s="1">
        <v>6</v>
      </c>
      <c r="U36" s="6">
        <f t="shared" si="15"/>
        <v>10</v>
      </c>
      <c r="V36" s="20">
        <v>0</v>
      </c>
      <c r="W36" s="20">
        <v>7.0000000000000001E-3</v>
      </c>
      <c r="X36" s="21" t="s">
        <v>43</v>
      </c>
      <c r="Y36" s="22">
        <f t="shared" si="3"/>
        <v>0.125</v>
      </c>
      <c r="Z36" s="24"/>
      <c r="AA36" s="22"/>
      <c r="AB36" s="79">
        <f t="shared" si="30"/>
        <v>43628.27402823446</v>
      </c>
      <c r="AC36" s="79">
        <f t="shared" si="31"/>
        <v>43628.14902823446</v>
      </c>
      <c r="AD36" s="25">
        <f t="shared" si="32"/>
        <v>0.63861156779603334</v>
      </c>
      <c r="AE36" s="79">
        <f t="shared" si="33"/>
        <v>43628.27402823446</v>
      </c>
      <c r="AF36" s="79">
        <f t="shared" si="34"/>
        <v>43628.14902823446</v>
      </c>
      <c r="AG36" s="25">
        <f t="shared" si="35"/>
        <v>0.63861156779603334</v>
      </c>
      <c r="AH36" s="14">
        <f t="shared" si="36"/>
        <v>1.0014009523809516E-2</v>
      </c>
      <c r="AI36" s="14">
        <f t="shared" si="37"/>
        <v>1.0014009523809516E-3</v>
      </c>
      <c r="AJ36" s="14">
        <f t="shared" si="38"/>
        <v>1.1015410476190467E-2</v>
      </c>
      <c r="AK36" s="29"/>
      <c r="AL36" s="30"/>
      <c r="AM36" s="6"/>
      <c r="AN36" s="31"/>
      <c r="AO36" s="6">
        <f t="shared" si="10"/>
        <v>28</v>
      </c>
      <c r="AP36" s="74">
        <f t="shared" si="11"/>
        <v>0</v>
      </c>
    </row>
    <row r="37" spans="1:42" hidden="1" x14ac:dyDescent="0.3">
      <c r="C37" s="14"/>
      <c r="D37" s="14"/>
      <c r="E37" s="14"/>
      <c r="F37" s="32"/>
      <c r="G37" s="16">
        <f t="shared" si="1"/>
        <v>5.76423593563959</v>
      </c>
      <c r="H37" s="17"/>
      <c r="I37" s="83"/>
      <c r="J37" t="s">
        <v>115</v>
      </c>
      <c r="K37" s="6">
        <v>34.6</v>
      </c>
      <c r="L37" s="26">
        <f>L$36+K37</f>
        <v>269.54044778493596</v>
      </c>
      <c r="M37" s="6">
        <f t="shared" si="21"/>
        <v>433.78330240000003</v>
      </c>
      <c r="N37" s="6">
        <f t="shared" si="28"/>
        <v>34.599999999999994</v>
      </c>
      <c r="O37" s="6">
        <f t="shared" si="13"/>
        <v>55.683302399999995</v>
      </c>
      <c r="P37" s="6">
        <f t="shared" si="25"/>
        <v>660.81541795911869</v>
      </c>
      <c r="Q37" s="6">
        <f t="shared" si="14"/>
        <v>1063.4793279999999</v>
      </c>
      <c r="R37" s="1">
        <v>431</v>
      </c>
      <c r="S37" s="1">
        <v>702</v>
      </c>
      <c r="T37" s="1">
        <v>544</v>
      </c>
      <c r="U37" s="6">
        <f t="shared" si="15"/>
        <v>159</v>
      </c>
      <c r="V37" s="20">
        <v>1E-3</v>
      </c>
      <c r="W37" s="20">
        <v>5.2999999999999999E-2</v>
      </c>
      <c r="X37" s="21" t="s">
        <v>43</v>
      </c>
      <c r="Y37" s="22">
        <f t="shared" si="3"/>
        <v>0.125</v>
      </c>
      <c r="Z37" s="24"/>
      <c r="AA37" s="22"/>
      <c r="AB37" s="79">
        <f t="shared" si="30"/>
        <v>43628.365176497318</v>
      </c>
      <c r="AC37" s="79">
        <f t="shared" si="31"/>
        <v>43628.240176497318</v>
      </c>
      <c r="AD37" s="25">
        <f t="shared" si="32"/>
        <v>0.7297598306540749</v>
      </c>
      <c r="AE37" s="79">
        <f t="shared" si="33"/>
        <v>43628.365176497318</v>
      </c>
      <c r="AF37" s="79">
        <f t="shared" si="34"/>
        <v>43628.240176497318</v>
      </c>
      <c r="AG37" s="25">
        <f t="shared" si="35"/>
        <v>0.7297598306540749</v>
      </c>
      <c r="AH37" s="14">
        <f t="shared" si="36"/>
        <v>8.2862057142857132E-2</v>
      </c>
      <c r="AI37" s="14">
        <f t="shared" si="37"/>
        <v>8.2862057142857135E-3</v>
      </c>
      <c r="AJ37" s="14">
        <f t="shared" si="38"/>
        <v>9.114826285714285E-2</v>
      </c>
      <c r="AK37" s="29"/>
      <c r="AL37" s="30"/>
      <c r="AM37" s="6"/>
      <c r="AN37" s="31">
        <v>0</v>
      </c>
      <c r="AO37" s="6">
        <f t="shared" si="10"/>
        <v>27.6</v>
      </c>
      <c r="AP37" s="74">
        <f t="shared" si="11"/>
        <v>1E-3</v>
      </c>
    </row>
    <row r="38" spans="1:42" hidden="1" x14ac:dyDescent="0.3">
      <c r="C38" s="14"/>
      <c r="D38" s="14"/>
      <c r="E38" s="14"/>
      <c r="F38" s="32"/>
      <c r="G38" s="16">
        <f t="shared" si="1"/>
        <v>5.9349413528689183</v>
      </c>
      <c r="H38" s="17"/>
      <c r="I38" s="83"/>
      <c r="J38" t="s">
        <v>114</v>
      </c>
      <c r="K38" s="6">
        <v>37.299999999999997</v>
      </c>
      <c r="L38" s="26">
        <f t="shared" ref="L38:L41" si="39">L$36+K38</f>
        <v>272.24044778493595</v>
      </c>
      <c r="M38" s="6">
        <f t="shared" si="21"/>
        <v>438.1285312</v>
      </c>
      <c r="N38" s="6">
        <f t="shared" si="28"/>
        <v>2.6999999999999886</v>
      </c>
      <c r="O38" s="6">
        <f t="shared" si="13"/>
        <v>4.3452287999999823</v>
      </c>
      <c r="P38" s="6">
        <f t="shared" si="25"/>
        <v>658.11541795911876</v>
      </c>
      <c r="Q38" s="6">
        <f t="shared" si="14"/>
        <v>1059.1340992</v>
      </c>
      <c r="R38" s="1">
        <v>338</v>
      </c>
      <c r="S38" s="1">
        <v>13</v>
      </c>
      <c r="T38" s="1">
        <v>118</v>
      </c>
      <c r="U38" s="6">
        <f t="shared" si="15"/>
        <v>-93</v>
      </c>
      <c r="V38" s="20">
        <v>-8.9999999999999993E-3</v>
      </c>
      <c r="W38" s="20">
        <v>4.0000000000000001E-3</v>
      </c>
      <c r="X38" s="21" t="s">
        <v>44</v>
      </c>
      <c r="Y38" s="22">
        <f t="shared" si="3"/>
        <v>0.125</v>
      </c>
      <c r="Z38" s="24"/>
      <c r="AA38" s="22"/>
      <c r="AB38" s="79">
        <f t="shared" si="30"/>
        <v>43628.372289223036</v>
      </c>
      <c r="AC38" s="79">
        <f t="shared" si="31"/>
        <v>43628.247289223036</v>
      </c>
      <c r="AD38" s="25">
        <f t="shared" si="32"/>
        <v>0.73687255637196358</v>
      </c>
      <c r="AE38" s="79">
        <f t="shared" si="33"/>
        <v>43628.372289223036</v>
      </c>
      <c r="AF38" s="79">
        <f t="shared" si="34"/>
        <v>43628.247289223036</v>
      </c>
      <c r="AG38" s="25">
        <f t="shared" si="35"/>
        <v>0.73687255637196358</v>
      </c>
      <c r="AH38" s="14">
        <f t="shared" si="36"/>
        <v>6.4661142857142598E-3</v>
      </c>
      <c r="AI38" s="14">
        <f t="shared" si="37"/>
        <v>6.4661142857142602E-4</v>
      </c>
      <c r="AJ38" s="14">
        <f t="shared" si="38"/>
        <v>7.1127257142856856E-3</v>
      </c>
      <c r="AK38" s="29"/>
      <c r="AL38" s="30"/>
      <c r="AM38" s="6"/>
      <c r="AN38" s="31"/>
      <c r="AO38" s="6">
        <f t="shared" ref="AO38:AO69" si="40">$AK$2-IF(V38&lt;0, 550, 400)*V38</f>
        <v>32.950000000000003</v>
      </c>
      <c r="AP38" s="74">
        <f t="shared" ref="AP38:AP69" si="41">V38</f>
        <v>-8.9999999999999993E-3</v>
      </c>
    </row>
    <row r="39" spans="1:42" hidden="1" x14ac:dyDescent="0.3">
      <c r="C39" s="14"/>
      <c r="D39" s="14"/>
      <c r="E39" s="14"/>
      <c r="F39" s="32"/>
      <c r="G39" s="16">
        <f t="shared" si="1"/>
        <v>6.0993243471602909</v>
      </c>
      <c r="H39" s="17"/>
      <c r="I39" s="83"/>
      <c r="J39" t="s">
        <v>120</v>
      </c>
      <c r="K39" s="6">
        <v>39.9</v>
      </c>
      <c r="L39" s="26">
        <f t="shared" si="39"/>
        <v>274.84044778493598</v>
      </c>
      <c r="M39" s="6">
        <f t="shared" si="21"/>
        <v>442.31282560000005</v>
      </c>
      <c r="N39" s="6">
        <f t="shared" si="28"/>
        <v>2.6000000000000227</v>
      </c>
      <c r="O39" s="6">
        <f t="shared" si="13"/>
        <v>4.1842944000000371</v>
      </c>
      <c r="P39" s="6">
        <f t="shared" si="25"/>
        <v>655.51541795911862</v>
      </c>
      <c r="Q39" s="6">
        <f t="shared" si="14"/>
        <v>1054.9498047999998</v>
      </c>
      <c r="R39" s="1">
        <v>337</v>
      </c>
      <c r="S39" s="1">
        <v>13</v>
      </c>
      <c r="T39" s="1">
        <v>9</v>
      </c>
      <c r="U39" s="6">
        <f t="shared" si="15"/>
        <v>-1</v>
      </c>
      <c r="V39" s="20">
        <v>-3.0000000000000001E-3</v>
      </c>
      <c r="W39" s="20">
        <v>0</v>
      </c>
      <c r="X39" s="21" t="s">
        <v>44</v>
      </c>
      <c r="Y39" s="22">
        <f t="shared" si="3"/>
        <v>0.125</v>
      </c>
      <c r="Z39" s="24"/>
      <c r="AA39" s="22"/>
      <c r="AB39" s="79">
        <f t="shared" si="30"/>
        <v>43628.379138514465</v>
      </c>
      <c r="AC39" s="79">
        <f t="shared" si="31"/>
        <v>43628.254138514465</v>
      </c>
      <c r="AD39" s="25">
        <f t="shared" si="32"/>
        <v>0.74372184780077077</v>
      </c>
      <c r="AE39" s="79">
        <f t="shared" si="33"/>
        <v>43628.379138514465</v>
      </c>
      <c r="AF39" s="79">
        <f t="shared" si="34"/>
        <v>43628.254138514465</v>
      </c>
      <c r="AG39" s="25">
        <f t="shared" si="35"/>
        <v>0.74372184780077077</v>
      </c>
      <c r="AH39" s="14">
        <f t="shared" si="36"/>
        <v>6.2266285714286272E-3</v>
      </c>
      <c r="AI39" s="14">
        <f t="shared" si="37"/>
        <v>6.2266285714286272E-4</v>
      </c>
      <c r="AJ39" s="14">
        <f t="shared" si="38"/>
        <v>6.8492914285714895E-3</v>
      </c>
      <c r="AK39" s="29"/>
      <c r="AL39" s="30"/>
      <c r="AM39" s="6"/>
      <c r="AN39" s="31"/>
      <c r="AO39" s="6">
        <f t="shared" si="40"/>
        <v>29.65</v>
      </c>
      <c r="AP39" s="74">
        <f t="shared" si="41"/>
        <v>-3.0000000000000001E-3</v>
      </c>
    </row>
    <row r="40" spans="1:42" hidden="1" x14ac:dyDescent="0.3">
      <c r="C40" s="14"/>
      <c r="D40" s="14"/>
      <c r="E40" s="14"/>
      <c r="F40" s="32"/>
      <c r="G40" s="16">
        <f t="shared" si="1"/>
        <v>6.6493751357775182</v>
      </c>
      <c r="H40" s="17"/>
      <c r="I40" s="83"/>
      <c r="J40" t="s">
        <v>121</v>
      </c>
      <c r="K40" s="6">
        <v>48.6</v>
      </c>
      <c r="L40" s="26">
        <f t="shared" si="39"/>
        <v>283.54044778493596</v>
      </c>
      <c r="M40" s="6">
        <f t="shared" si="21"/>
        <v>456.31411840000004</v>
      </c>
      <c r="N40" s="6">
        <f t="shared" si="28"/>
        <v>8.6999999999999886</v>
      </c>
      <c r="O40" s="6">
        <f t="shared" si="13"/>
        <v>14.001292799999982</v>
      </c>
      <c r="P40" s="6">
        <f t="shared" si="25"/>
        <v>646.81541795911869</v>
      </c>
      <c r="Q40" s="6">
        <f t="shared" si="14"/>
        <v>1040.9485119999999</v>
      </c>
      <c r="R40" s="1">
        <v>365</v>
      </c>
      <c r="S40" s="1">
        <v>41</v>
      </c>
      <c r="T40" s="1">
        <v>17</v>
      </c>
      <c r="U40" s="6">
        <f t="shared" si="15"/>
        <v>28</v>
      </c>
      <c r="V40" s="20">
        <v>1E-3</v>
      </c>
      <c r="W40" s="20">
        <v>5.0000000000000001E-3</v>
      </c>
      <c r="X40" s="21" t="s">
        <v>44</v>
      </c>
      <c r="Y40" s="22">
        <f t="shared" si="3"/>
        <v>0.125</v>
      </c>
      <c r="Z40" s="24"/>
      <c r="AA40" s="22"/>
      <c r="AB40" s="79">
        <f t="shared" si="30"/>
        <v>43628.402057297324</v>
      </c>
      <c r="AC40" s="79">
        <f t="shared" si="31"/>
        <v>43628.277057297324</v>
      </c>
      <c r="AD40" s="25">
        <f t="shared" si="32"/>
        <v>0.76664063065982191</v>
      </c>
      <c r="AE40" s="79">
        <f t="shared" si="33"/>
        <v>43628.402057297324</v>
      </c>
      <c r="AF40" s="79">
        <f t="shared" si="34"/>
        <v>43628.277057297324</v>
      </c>
      <c r="AG40" s="25">
        <f t="shared" si="35"/>
        <v>0.76664063065982191</v>
      </c>
      <c r="AH40" s="14">
        <f t="shared" si="36"/>
        <v>2.0835257142857114E-2</v>
      </c>
      <c r="AI40" s="14">
        <f t="shared" si="37"/>
        <v>2.0835257142857114E-3</v>
      </c>
      <c r="AJ40" s="14">
        <f t="shared" si="38"/>
        <v>2.2918782857142828E-2</v>
      </c>
      <c r="AK40" s="29"/>
      <c r="AL40" s="30"/>
      <c r="AM40" s="6"/>
      <c r="AN40" s="31"/>
      <c r="AO40" s="6">
        <f t="shared" si="40"/>
        <v>27.6</v>
      </c>
      <c r="AP40" s="74">
        <f t="shared" si="41"/>
        <v>1E-3</v>
      </c>
    </row>
    <row r="41" spans="1:42" hidden="1" x14ac:dyDescent="0.3">
      <c r="C41" s="14"/>
      <c r="D41" s="14"/>
      <c r="E41" s="14"/>
      <c r="F41" s="32"/>
      <c r="G41" s="16">
        <f t="shared" si="1"/>
        <v>6.7947908614296466</v>
      </c>
      <c r="H41" s="17"/>
      <c r="I41" s="83"/>
      <c r="J41" t="s">
        <v>122</v>
      </c>
      <c r="K41" s="6">
        <v>50.9</v>
      </c>
      <c r="L41" s="26">
        <f t="shared" si="39"/>
        <v>285.84044778493598</v>
      </c>
      <c r="M41" s="6">
        <f t="shared" si="21"/>
        <v>460.0156096</v>
      </c>
      <c r="N41" s="6">
        <f t="shared" si="28"/>
        <v>2.3000000000000114</v>
      </c>
      <c r="O41" s="6">
        <f t="shared" si="13"/>
        <v>3.7014912000000186</v>
      </c>
      <c r="P41" s="6">
        <f t="shared" si="25"/>
        <v>644.51541795911862</v>
      </c>
      <c r="Q41" s="6">
        <f t="shared" si="14"/>
        <v>1037.2470208</v>
      </c>
      <c r="R41" s="1">
        <v>423</v>
      </c>
      <c r="S41" s="1">
        <v>65</v>
      </c>
      <c r="T41" s="1">
        <v>6</v>
      </c>
      <c r="U41" s="6">
        <f t="shared" si="15"/>
        <v>58</v>
      </c>
      <c r="V41" s="20">
        <v>5.0000000000000001E-3</v>
      </c>
      <c r="W41" s="20">
        <v>0.03</v>
      </c>
      <c r="X41" s="21" t="s">
        <v>44</v>
      </c>
      <c r="Y41" s="22">
        <f t="shared" si="3"/>
        <v>0.125</v>
      </c>
      <c r="Z41" s="24"/>
      <c r="AA41" s="22"/>
      <c r="AB41" s="79">
        <f t="shared" si="30"/>
        <v>43628.408116285893</v>
      </c>
      <c r="AC41" s="79">
        <f t="shared" si="31"/>
        <v>43628.283116285893</v>
      </c>
      <c r="AD41" s="25">
        <f t="shared" si="32"/>
        <v>0.77269961922866059</v>
      </c>
      <c r="AE41" s="79">
        <f t="shared" si="33"/>
        <v>43628.408116285893</v>
      </c>
      <c r="AF41" s="79">
        <f t="shared" si="34"/>
        <v>43628.283116285893</v>
      </c>
      <c r="AG41" s="25">
        <f t="shared" si="35"/>
        <v>0.77269961922866059</v>
      </c>
      <c r="AH41" s="14">
        <f t="shared" si="36"/>
        <v>5.5081714285714562E-3</v>
      </c>
      <c r="AI41" s="14">
        <f t="shared" si="37"/>
        <v>5.508171428571456E-4</v>
      </c>
      <c r="AJ41" s="14">
        <f t="shared" si="38"/>
        <v>6.0589885714286019E-3</v>
      </c>
      <c r="AK41" s="29"/>
      <c r="AL41" s="30"/>
      <c r="AM41" s="6"/>
      <c r="AN41" s="31"/>
      <c r="AO41" s="6">
        <f t="shared" si="40"/>
        <v>26</v>
      </c>
      <c r="AP41" s="74">
        <f t="shared" si="41"/>
        <v>5.0000000000000001E-3</v>
      </c>
    </row>
    <row r="42" spans="1:42" x14ac:dyDescent="0.3">
      <c r="A42" t="s">
        <v>15</v>
      </c>
      <c r="B42">
        <v>1</v>
      </c>
      <c r="C42" s="14">
        <v>0.11041666666666666</v>
      </c>
      <c r="D42" s="14">
        <f>SUM(AJ37:AJ42)</f>
        <v>0.27078869047619042</v>
      </c>
      <c r="E42" s="14"/>
      <c r="F42" s="32"/>
      <c r="G42" s="16">
        <f t="shared" si="1"/>
        <v>10.075606198632158</v>
      </c>
      <c r="H42" s="17"/>
      <c r="I42" s="83"/>
      <c r="J42" t="s">
        <v>124</v>
      </c>
      <c r="K42" s="6">
        <v>51.4</v>
      </c>
      <c r="L42" s="26">
        <v>286.32784538296346</v>
      </c>
      <c r="M42" s="6">
        <f t="shared" si="21"/>
        <v>460.79999999999995</v>
      </c>
      <c r="N42" s="6">
        <f t="shared" si="28"/>
        <v>0.48739759802748495</v>
      </c>
      <c r="O42" s="6">
        <f t="shared" si="13"/>
        <v>0.78439039999994475</v>
      </c>
      <c r="P42" s="6">
        <f t="shared" si="25"/>
        <v>644.02802036109119</v>
      </c>
      <c r="Q42" s="6">
        <f t="shared" si="14"/>
        <v>1036.4626304000001</v>
      </c>
      <c r="R42" s="1">
        <v>419</v>
      </c>
      <c r="S42" s="1">
        <v>0</v>
      </c>
      <c r="T42" s="1">
        <v>4</v>
      </c>
      <c r="U42" s="6">
        <f t="shared" si="15"/>
        <v>-4</v>
      </c>
      <c r="V42" s="20">
        <v>0</v>
      </c>
      <c r="W42" s="20">
        <v>0</v>
      </c>
      <c r="X42" s="21" t="s">
        <v>44</v>
      </c>
      <c r="Y42" s="22">
        <f t="shared" si="3"/>
        <v>0.125</v>
      </c>
      <c r="Z42" s="24"/>
      <c r="AA42" s="22"/>
      <c r="AB42" s="79">
        <f t="shared" si="30"/>
        <v>43628.544816924943</v>
      </c>
      <c r="AC42" s="79">
        <f t="shared" si="31"/>
        <v>43628.419816924943</v>
      </c>
      <c r="AD42" s="25">
        <f t="shared" si="32"/>
        <v>0.90940025827876525</v>
      </c>
      <c r="AE42" s="79">
        <f t="shared" si="33"/>
        <v>43628.544816924943</v>
      </c>
      <c r="AF42" s="79">
        <f t="shared" si="34"/>
        <v>43628.419816924943</v>
      </c>
      <c r="AG42" s="25">
        <f t="shared" si="35"/>
        <v>0.90940025827876525</v>
      </c>
      <c r="AH42" s="14">
        <f t="shared" si="36"/>
        <v>1.1672476190475367E-3</v>
      </c>
      <c r="AI42" s="14">
        <f t="shared" si="37"/>
        <v>0.1355333914285714</v>
      </c>
      <c r="AJ42" s="14">
        <f t="shared" si="38"/>
        <v>0.13670063904761895</v>
      </c>
      <c r="AK42" s="29"/>
      <c r="AL42" s="30"/>
      <c r="AM42" s="6">
        <v>15</v>
      </c>
      <c r="AN42" s="31">
        <v>180</v>
      </c>
      <c r="AO42" s="6">
        <f t="shared" si="40"/>
        <v>28</v>
      </c>
      <c r="AP42" s="74">
        <f t="shared" si="41"/>
        <v>0</v>
      </c>
    </row>
    <row r="43" spans="1:42" hidden="1" x14ac:dyDescent="0.3">
      <c r="C43" s="14"/>
      <c r="D43" s="14"/>
      <c r="E43" s="14"/>
      <c r="F43" s="32"/>
      <c r="G43" s="16">
        <f t="shared" si="1"/>
        <v>10.821652095706668</v>
      </c>
      <c r="H43" s="17"/>
      <c r="I43" s="83"/>
      <c r="J43" t="s">
        <v>116</v>
      </c>
      <c r="K43" s="6">
        <v>11.8</v>
      </c>
      <c r="L43" s="26">
        <f>L$42+K43</f>
        <v>298.12784538296347</v>
      </c>
      <c r="M43" s="6">
        <f t="shared" ref="M43:M49" si="42">L43*1.609344</f>
        <v>479.79025919999998</v>
      </c>
      <c r="N43" s="6">
        <f t="shared" si="28"/>
        <v>11.800000000000011</v>
      </c>
      <c r="O43" s="6">
        <f t="shared" si="13"/>
        <v>18.990259200000018</v>
      </c>
      <c r="P43" s="6">
        <f t="shared" si="25"/>
        <v>632.22802036109124</v>
      </c>
      <c r="Q43" s="6">
        <f t="shared" si="14"/>
        <v>1017.4723712000001</v>
      </c>
      <c r="R43" s="1">
        <v>625</v>
      </c>
      <c r="S43" s="1">
        <v>409</v>
      </c>
      <c r="T43" s="1">
        <v>202</v>
      </c>
      <c r="U43" s="6">
        <f t="shared" si="15"/>
        <v>206</v>
      </c>
      <c r="V43" s="20">
        <v>6.0000000000000001E-3</v>
      </c>
      <c r="W43" s="20">
        <v>4.3999999999999997E-2</v>
      </c>
      <c r="X43" s="21" t="s">
        <v>44</v>
      </c>
      <c r="Y43" s="22">
        <f t="shared" si="3"/>
        <v>0.125</v>
      </c>
      <c r="Z43" s="24"/>
      <c r="AA43" s="22"/>
      <c r="AB43" s="79">
        <f t="shared" si="30"/>
        <v>43628.575902170654</v>
      </c>
      <c r="AC43" s="79">
        <f t="shared" si="31"/>
        <v>43628.450902170654</v>
      </c>
      <c r="AD43" s="25">
        <f t="shared" si="32"/>
        <v>0.94048550399020314</v>
      </c>
      <c r="AE43" s="79">
        <f t="shared" si="33"/>
        <v>43628.575902170654</v>
      </c>
      <c r="AF43" s="79">
        <f t="shared" si="34"/>
        <v>43628.450902170654</v>
      </c>
      <c r="AG43" s="25">
        <f t="shared" si="35"/>
        <v>0.94048550399020314</v>
      </c>
      <c r="AH43" s="14">
        <f t="shared" si="36"/>
        <v>2.8259314285714311E-2</v>
      </c>
      <c r="AI43" s="14">
        <f t="shared" si="37"/>
        <v>2.8259314285714312E-3</v>
      </c>
      <c r="AJ43" s="14">
        <f t="shared" si="38"/>
        <v>3.1085245714285743E-2</v>
      </c>
      <c r="AK43" s="29"/>
      <c r="AL43" s="30"/>
      <c r="AM43" s="6"/>
      <c r="AN43" s="31"/>
      <c r="AO43" s="6">
        <f t="shared" si="40"/>
        <v>25.6</v>
      </c>
      <c r="AP43" s="74">
        <f t="shared" si="41"/>
        <v>6.0000000000000001E-3</v>
      </c>
    </row>
    <row r="44" spans="1:42" hidden="1" x14ac:dyDescent="0.3">
      <c r="C44" s="14"/>
      <c r="D44" s="14"/>
      <c r="E44" s="14"/>
      <c r="F44" s="32"/>
      <c r="G44" s="16">
        <f t="shared" si="1"/>
        <v>11.70046887290664</v>
      </c>
      <c r="H44" s="17"/>
      <c r="I44" s="83"/>
      <c r="J44" t="s">
        <v>117</v>
      </c>
      <c r="K44" s="6">
        <v>25.7</v>
      </c>
      <c r="L44" s="26">
        <f t="shared" ref="L44:L49" si="43">L$42+K44</f>
        <v>312.02784538296345</v>
      </c>
      <c r="M44" s="6">
        <f t="shared" si="42"/>
        <v>502.16014079999997</v>
      </c>
      <c r="N44" s="6">
        <f t="shared" si="28"/>
        <v>13.899999999999977</v>
      </c>
      <c r="O44" s="6">
        <f t="shared" si="13"/>
        <v>22.369881599999964</v>
      </c>
      <c r="P44" s="6">
        <f t="shared" si="25"/>
        <v>618.32802036109115</v>
      </c>
      <c r="Q44" s="6">
        <f t="shared" si="14"/>
        <v>995.1024895999999</v>
      </c>
      <c r="R44" s="1">
        <v>950</v>
      </c>
      <c r="S44" s="1">
        <v>355</v>
      </c>
      <c r="T44" s="1">
        <v>32</v>
      </c>
      <c r="U44" s="6">
        <f t="shared" si="15"/>
        <v>325</v>
      </c>
      <c r="V44" s="20">
        <v>4.0000000000000001E-3</v>
      </c>
      <c r="W44" s="20">
        <v>1.4999999999999999E-2</v>
      </c>
      <c r="X44" s="21" t="s">
        <v>44</v>
      </c>
      <c r="Y44" s="22">
        <f t="shared" si="3"/>
        <v>0.125</v>
      </c>
      <c r="Z44" s="24"/>
      <c r="AA44" s="22"/>
      <c r="AB44" s="79">
        <f t="shared" si="30"/>
        <v>43628.612519536371</v>
      </c>
      <c r="AC44" s="79">
        <f t="shared" si="31"/>
        <v>43628.487519536371</v>
      </c>
      <c r="AD44" s="25">
        <f t="shared" si="32"/>
        <v>0.97710286970686866</v>
      </c>
      <c r="AE44" s="79">
        <f t="shared" si="33"/>
        <v>43628.612519536371</v>
      </c>
      <c r="AF44" s="79">
        <f t="shared" si="34"/>
        <v>43628.487519536371</v>
      </c>
      <c r="AG44" s="25">
        <f t="shared" si="35"/>
        <v>0.97710286970686866</v>
      </c>
      <c r="AH44" s="14">
        <f t="shared" si="36"/>
        <v>3.3288514285714228E-2</v>
      </c>
      <c r="AI44" s="14">
        <f t="shared" si="37"/>
        <v>3.328851428571423E-3</v>
      </c>
      <c r="AJ44" s="14">
        <f t="shared" si="38"/>
        <v>3.661736571428565E-2</v>
      </c>
      <c r="AK44" s="29"/>
      <c r="AL44" s="30"/>
      <c r="AM44" s="6"/>
      <c r="AN44" s="31"/>
      <c r="AO44" s="6">
        <f t="shared" si="40"/>
        <v>26.4</v>
      </c>
      <c r="AP44" s="74">
        <f t="shared" si="41"/>
        <v>4.0000000000000001E-3</v>
      </c>
    </row>
    <row r="45" spans="1:42" hidden="1" x14ac:dyDescent="0.3">
      <c r="C45" s="14"/>
      <c r="D45" s="14"/>
      <c r="E45" s="14"/>
      <c r="F45" s="32"/>
      <c r="G45" s="33">
        <f t="shared" si="1"/>
        <v>12.939663752855267</v>
      </c>
      <c r="H45" s="6"/>
      <c r="I45" s="84"/>
      <c r="J45" t="s">
        <v>118</v>
      </c>
      <c r="K45" s="6">
        <v>45.3</v>
      </c>
      <c r="L45" s="26">
        <f t="shared" si="43"/>
        <v>331.62784538296347</v>
      </c>
      <c r="M45" s="6">
        <f t="shared" si="42"/>
        <v>533.70328319999999</v>
      </c>
      <c r="N45" s="6">
        <f t="shared" si="28"/>
        <v>19.600000000000023</v>
      </c>
      <c r="O45" s="6">
        <f t="shared" si="13"/>
        <v>31.54314240000004</v>
      </c>
      <c r="P45" s="6">
        <f t="shared" si="25"/>
        <v>598.72802036109124</v>
      </c>
      <c r="Q45" s="6">
        <f t="shared" si="14"/>
        <v>963.55934720000005</v>
      </c>
      <c r="R45" s="1">
        <v>1385</v>
      </c>
      <c r="S45" s="1">
        <v>456</v>
      </c>
      <c r="T45" s="1">
        <v>22</v>
      </c>
      <c r="U45" s="6">
        <f t="shared" si="15"/>
        <v>435</v>
      </c>
      <c r="V45" s="20">
        <v>5.0000000000000001E-3</v>
      </c>
      <c r="W45" s="20">
        <v>8.0000000000000002E-3</v>
      </c>
      <c r="X45" s="21" t="s">
        <v>44</v>
      </c>
      <c r="Y45" s="22">
        <f t="shared" si="3"/>
        <v>0.125</v>
      </c>
      <c r="Z45" s="24"/>
      <c r="AA45" s="22"/>
      <c r="AB45" s="79">
        <f t="shared" si="30"/>
        <v>43628.664152656369</v>
      </c>
      <c r="AC45" s="79">
        <f t="shared" si="31"/>
        <v>43628.539152656369</v>
      </c>
      <c r="AD45" s="25">
        <f t="shared" si="32"/>
        <v>1.0287359897047281</v>
      </c>
      <c r="AE45" s="79">
        <f t="shared" si="33"/>
        <v>43628.664152656369</v>
      </c>
      <c r="AF45" s="79">
        <f t="shared" si="34"/>
        <v>43628.539152656369</v>
      </c>
      <c r="AG45" s="25">
        <f t="shared" si="35"/>
        <v>1.0287359897047281</v>
      </c>
      <c r="AH45" s="14">
        <f t="shared" si="36"/>
        <v>4.6939200000000063E-2</v>
      </c>
      <c r="AI45" s="14">
        <f t="shared" si="37"/>
        <v>4.6939200000000068E-3</v>
      </c>
      <c r="AJ45" s="14">
        <f t="shared" si="38"/>
        <v>5.1633120000000067E-2</v>
      </c>
      <c r="AK45" s="29"/>
      <c r="AL45" s="30"/>
      <c r="AM45" s="6"/>
      <c r="AN45" s="31"/>
      <c r="AO45" s="6">
        <f t="shared" si="40"/>
        <v>26</v>
      </c>
      <c r="AP45" s="74">
        <f t="shared" si="41"/>
        <v>5.0000000000000001E-3</v>
      </c>
    </row>
    <row r="46" spans="1:42" hidden="1" x14ac:dyDescent="0.3">
      <c r="C46" s="14"/>
      <c r="D46" s="14"/>
      <c r="E46" s="14"/>
      <c r="F46" s="32"/>
      <c r="G46" s="33">
        <f t="shared" si="1"/>
        <v>13.149474526173435</v>
      </c>
      <c r="H46" s="6"/>
      <c r="I46" s="84"/>
      <c r="J46" t="s">
        <v>119</v>
      </c>
      <c r="K46" s="6">
        <v>48.5</v>
      </c>
      <c r="L46" s="26">
        <f t="shared" si="43"/>
        <v>334.82784538296346</v>
      </c>
      <c r="M46" s="6">
        <f t="shared" si="42"/>
        <v>538.85318399999994</v>
      </c>
      <c r="N46" s="6">
        <f t="shared" si="28"/>
        <v>3.1999999999999886</v>
      </c>
      <c r="O46" s="6">
        <f t="shared" si="13"/>
        <v>5.1499007999999824</v>
      </c>
      <c r="P46" s="6">
        <f t="shared" si="25"/>
        <v>595.52802036109119</v>
      </c>
      <c r="Q46" s="6">
        <f t="shared" si="14"/>
        <v>958.40944639999998</v>
      </c>
      <c r="R46" s="1">
        <v>1524</v>
      </c>
      <c r="S46" s="1">
        <v>140</v>
      </c>
      <c r="T46" s="1">
        <v>4</v>
      </c>
      <c r="U46" s="6">
        <f t="shared" si="15"/>
        <v>139</v>
      </c>
      <c r="V46" s="20">
        <v>8.0000000000000002E-3</v>
      </c>
      <c r="W46" s="20">
        <v>0.02</v>
      </c>
      <c r="X46" s="21" t="s">
        <v>44</v>
      </c>
      <c r="Y46" s="22">
        <f t="shared" si="3"/>
        <v>0.125</v>
      </c>
      <c r="Z46" s="24"/>
      <c r="AA46" s="22"/>
      <c r="AB46" s="79">
        <f t="shared" si="30"/>
        <v>43628.672894771924</v>
      </c>
      <c r="AC46" s="79">
        <f t="shared" si="31"/>
        <v>43628.547894771924</v>
      </c>
      <c r="AD46" s="25">
        <f t="shared" si="32"/>
        <v>1.0374781052596518</v>
      </c>
      <c r="AE46" s="79">
        <f t="shared" si="33"/>
        <v>43628.672894771924</v>
      </c>
      <c r="AF46" s="79">
        <f t="shared" si="34"/>
        <v>43628.547894771924</v>
      </c>
      <c r="AG46" s="25">
        <f t="shared" si="35"/>
        <v>1.0374781052596518</v>
      </c>
      <c r="AH46" s="14">
        <f t="shared" si="36"/>
        <v>7.9473777777777505E-3</v>
      </c>
      <c r="AI46" s="14">
        <f t="shared" si="37"/>
        <v>7.9473777777777513E-4</v>
      </c>
      <c r="AJ46" s="14">
        <f t="shared" si="38"/>
        <v>8.7421155555555251E-3</v>
      </c>
      <c r="AK46" s="29">
        <v>27</v>
      </c>
      <c r="AL46" s="30"/>
      <c r="AM46" s="6"/>
      <c r="AN46" s="31"/>
      <c r="AO46" s="6">
        <f t="shared" si="40"/>
        <v>24.8</v>
      </c>
      <c r="AP46" s="74">
        <f t="shared" si="41"/>
        <v>8.0000000000000002E-3</v>
      </c>
    </row>
    <row r="47" spans="1:42" hidden="1" x14ac:dyDescent="0.3">
      <c r="C47" s="14"/>
      <c r="D47" s="14"/>
      <c r="E47" s="14"/>
      <c r="F47" s="32"/>
      <c r="G47" s="33">
        <f t="shared" si="1"/>
        <v>13.372683541907463</v>
      </c>
      <c r="H47" s="6"/>
      <c r="I47" s="84"/>
      <c r="J47" t="s">
        <v>123</v>
      </c>
      <c r="K47" s="6">
        <v>51.4</v>
      </c>
      <c r="L47" s="26">
        <f t="shared" si="43"/>
        <v>337.72784538296344</v>
      </c>
      <c r="M47" s="6">
        <f t="shared" si="42"/>
        <v>543.52028159999998</v>
      </c>
      <c r="N47" s="6">
        <f t="shared" si="28"/>
        <v>2.8999999999999773</v>
      </c>
      <c r="O47" s="6">
        <f t="shared" si="13"/>
        <v>4.6670975999999635</v>
      </c>
      <c r="P47" s="6">
        <f t="shared" si="25"/>
        <v>592.62802036109122</v>
      </c>
      <c r="Q47" s="6">
        <f t="shared" si="14"/>
        <v>953.74234880000006</v>
      </c>
      <c r="R47" s="1">
        <v>1839</v>
      </c>
      <c r="S47" s="1">
        <v>321</v>
      </c>
      <c r="T47" s="1">
        <v>0</v>
      </c>
      <c r="U47" s="6">
        <f t="shared" si="15"/>
        <v>315</v>
      </c>
      <c r="V47" s="20">
        <v>2.1999999999999999E-2</v>
      </c>
      <c r="W47" s="20">
        <v>3.3000000000000002E-2</v>
      </c>
      <c r="X47" s="21" t="s">
        <v>44</v>
      </c>
      <c r="Y47" s="22">
        <f t="shared" si="3"/>
        <v>0.125</v>
      </c>
      <c r="Z47" s="24"/>
      <c r="AA47" s="22"/>
      <c r="AB47" s="79">
        <f t="shared" si="30"/>
        <v>43628.682195147579</v>
      </c>
      <c r="AC47" s="79">
        <f t="shared" si="31"/>
        <v>43628.557195147579</v>
      </c>
      <c r="AD47" s="25">
        <f t="shared" si="32"/>
        <v>1.0467784809152363</v>
      </c>
      <c r="AE47" s="79">
        <f t="shared" si="33"/>
        <v>43628.682195147579</v>
      </c>
      <c r="AF47" s="79">
        <f t="shared" si="34"/>
        <v>43628.557195147579</v>
      </c>
      <c r="AG47" s="25">
        <f t="shared" si="35"/>
        <v>1.0467784809152363</v>
      </c>
      <c r="AH47" s="14">
        <f t="shared" si="36"/>
        <v>8.4548869565216726E-3</v>
      </c>
      <c r="AI47" s="14">
        <f t="shared" si="37"/>
        <v>8.4548869565216731E-4</v>
      </c>
      <c r="AJ47" s="14">
        <f t="shared" si="38"/>
        <v>9.3003756521738406E-3</v>
      </c>
      <c r="AK47" s="29">
        <v>23</v>
      </c>
      <c r="AL47" s="30"/>
      <c r="AM47" s="6"/>
      <c r="AN47" s="31"/>
      <c r="AO47" s="6">
        <f t="shared" si="40"/>
        <v>19.200000000000003</v>
      </c>
      <c r="AP47" s="74">
        <f t="shared" si="41"/>
        <v>2.1999999999999999E-2</v>
      </c>
    </row>
    <row r="48" spans="1:42" hidden="1" x14ac:dyDescent="0.3">
      <c r="C48" s="14"/>
      <c r="D48" s="14"/>
      <c r="E48" s="14"/>
      <c r="F48" s="32"/>
      <c r="G48" s="33">
        <f t="shared" si="1"/>
        <v>13.468006224953569</v>
      </c>
      <c r="H48" s="6"/>
      <c r="I48" s="84"/>
      <c r="J48" t="s">
        <v>125</v>
      </c>
      <c r="K48" s="6">
        <v>52.8</v>
      </c>
      <c r="L48" s="26">
        <f t="shared" si="43"/>
        <v>339.12784538296347</v>
      </c>
      <c r="M48" s="6">
        <f t="shared" si="42"/>
        <v>545.77336319999995</v>
      </c>
      <c r="N48" s="6">
        <f t="shared" si="28"/>
        <v>1.4000000000000341</v>
      </c>
      <c r="O48" s="6">
        <f t="shared" si="13"/>
        <v>2.2530816000000549</v>
      </c>
      <c r="P48" s="6">
        <f t="shared" si="25"/>
        <v>591.22802036109124</v>
      </c>
      <c r="Q48" s="6">
        <f t="shared" si="14"/>
        <v>951.48926720000009</v>
      </c>
      <c r="R48" s="1">
        <v>1930</v>
      </c>
      <c r="S48" s="1">
        <v>104</v>
      </c>
      <c r="T48" s="1">
        <v>17</v>
      </c>
      <c r="U48" s="6">
        <f t="shared" si="15"/>
        <v>91</v>
      </c>
      <c r="V48" s="20">
        <v>1.0999999999999999E-2</v>
      </c>
      <c r="W48" s="20">
        <v>2.8000000000000001E-2</v>
      </c>
      <c r="X48" s="21" t="s">
        <v>44</v>
      </c>
      <c r="Y48" s="22">
        <f t="shared" si="3"/>
        <v>0.125</v>
      </c>
      <c r="Z48" s="24"/>
      <c r="AA48" s="22"/>
      <c r="AB48" s="79">
        <f t="shared" si="30"/>
        <v>43628.68616692604</v>
      </c>
      <c r="AC48" s="79">
        <f t="shared" si="31"/>
        <v>43628.56116692604</v>
      </c>
      <c r="AD48" s="25">
        <f t="shared" si="32"/>
        <v>1.0507502593754907</v>
      </c>
      <c r="AE48" s="79">
        <f t="shared" si="33"/>
        <v>43628.68616692604</v>
      </c>
      <c r="AF48" s="79">
        <f t="shared" si="34"/>
        <v>43628.56116692604</v>
      </c>
      <c r="AG48" s="25">
        <f t="shared" si="35"/>
        <v>1.0507502593754907</v>
      </c>
      <c r="AH48" s="14">
        <f t="shared" si="36"/>
        <v>3.61070769230778E-3</v>
      </c>
      <c r="AI48" s="14">
        <f t="shared" si="37"/>
        <v>3.6107076923077804E-4</v>
      </c>
      <c r="AJ48" s="14">
        <f t="shared" si="38"/>
        <v>3.9717784615385578E-3</v>
      </c>
      <c r="AK48" s="29">
        <v>26</v>
      </c>
      <c r="AL48" s="30"/>
      <c r="AM48" s="6"/>
      <c r="AN48" s="31"/>
      <c r="AO48" s="6">
        <f t="shared" si="40"/>
        <v>23.6</v>
      </c>
      <c r="AP48" s="74">
        <f t="shared" si="41"/>
        <v>1.0999999999999999E-2</v>
      </c>
    </row>
    <row r="49" spans="1:42" hidden="1" x14ac:dyDescent="0.3">
      <c r="C49" s="14"/>
      <c r="D49" s="14"/>
      <c r="E49" s="14"/>
      <c r="F49" s="32"/>
      <c r="G49" s="33">
        <f t="shared" si="1"/>
        <v>13.638711642182898</v>
      </c>
      <c r="H49" s="6"/>
      <c r="I49" s="84"/>
      <c r="J49" t="s">
        <v>126</v>
      </c>
      <c r="K49" s="6">
        <v>55.5</v>
      </c>
      <c r="L49" s="26">
        <f t="shared" si="43"/>
        <v>341.82784538296346</v>
      </c>
      <c r="M49" s="6">
        <f t="shared" si="42"/>
        <v>550.11859200000004</v>
      </c>
      <c r="N49" s="6">
        <f t="shared" si="28"/>
        <v>2.6999999999999886</v>
      </c>
      <c r="O49" s="6">
        <f t="shared" si="13"/>
        <v>4.3452287999999823</v>
      </c>
      <c r="P49" s="6">
        <f t="shared" si="25"/>
        <v>588.52802036109119</v>
      </c>
      <c r="Q49" s="6">
        <f t="shared" si="14"/>
        <v>947.1440384</v>
      </c>
      <c r="R49" s="1">
        <v>1877</v>
      </c>
      <c r="S49" s="1">
        <v>0</v>
      </c>
      <c r="T49" s="1">
        <v>63</v>
      </c>
      <c r="U49" s="6">
        <f t="shared" si="15"/>
        <v>-53</v>
      </c>
      <c r="V49" s="20">
        <v>-4.0000000000000001E-3</v>
      </c>
      <c r="W49" s="20">
        <v>0</v>
      </c>
      <c r="X49" s="21" t="s">
        <v>44</v>
      </c>
      <c r="Y49" s="22">
        <f t="shared" si="3"/>
        <v>0.125</v>
      </c>
      <c r="Z49" s="24"/>
      <c r="AA49" s="22"/>
      <c r="AB49" s="79">
        <f t="shared" si="30"/>
        <v>43628.693279651758</v>
      </c>
      <c r="AC49" s="79">
        <f t="shared" si="31"/>
        <v>43628.568279651758</v>
      </c>
      <c r="AD49" s="25">
        <f t="shared" si="32"/>
        <v>1.0578629850933794</v>
      </c>
      <c r="AE49" s="79">
        <f t="shared" si="33"/>
        <v>43628.693279651758</v>
      </c>
      <c r="AF49" s="79">
        <f t="shared" si="34"/>
        <v>43628.568279651758</v>
      </c>
      <c r="AG49" s="25">
        <f t="shared" si="35"/>
        <v>1.0578629850933794</v>
      </c>
      <c r="AH49" s="14">
        <f t="shared" si="36"/>
        <v>6.4661142857142598E-3</v>
      </c>
      <c r="AI49" s="14">
        <f t="shared" si="37"/>
        <v>6.4661142857142602E-4</v>
      </c>
      <c r="AJ49" s="14">
        <f t="shared" si="38"/>
        <v>7.1127257142856856E-3</v>
      </c>
      <c r="AK49" s="29"/>
      <c r="AL49" s="30"/>
      <c r="AM49" s="6"/>
      <c r="AN49" s="31"/>
      <c r="AO49" s="6">
        <f t="shared" si="40"/>
        <v>30.2</v>
      </c>
      <c r="AP49" s="74">
        <f t="shared" si="41"/>
        <v>-4.0000000000000001E-3</v>
      </c>
    </row>
    <row r="50" spans="1:42" x14ac:dyDescent="0.3">
      <c r="A50" t="s">
        <v>16</v>
      </c>
      <c r="B50">
        <v>1</v>
      </c>
      <c r="C50" s="14">
        <v>0.12430555555555556</v>
      </c>
      <c r="D50" s="14">
        <f>SUM(AH43:AH49)</f>
        <v>0.13496611528375008</v>
      </c>
      <c r="E50" s="14"/>
      <c r="F50" s="32"/>
      <c r="G50" s="33">
        <f t="shared" si="1"/>
        <v>13.669409813534003</v>
      </c>
      <c r="H50" s="6"/>
      <c r="I50" s="84"/>
      <c r="J50" t="s">
        <v>127</v>
      </c>
      <c r="K50" s="6">
        <v>56</v>
      </c>
      <c r="L50" s="26">
        <v>342.31338980354724</v>
      </c>
      <c r="M50" s="6">
        <f t="shared" si="21"/>
        <v>550.9</v>
      </c>
      <c r="N50" s="6">
        <f t="shared" si="28"/>
        <v>0.48554442058377845</v>
      </c>
      <c r="O50" s="6">
        <f t="shared" si="13"/>
        <v>0.78140799999998034</v>
      </c>
      <c r="P50" s="6">
        <f t="shared" si="25"/>
        <v>588.04247594050742</v>
      </c>
      <c r="Q50" s="6">
        <f t="shared" si="14"/>
        <v>946.36263040000006</v>
      </c>
      <c r="R50" s="1">
        <v>1865</v>
      </c>
      <c r="S50" s="1">
        <v>1</v>
      </c>
      <c r="T50" s="1">
        <v>7</v>
      </c>
      <c r="U50" s="6">
        <f t="shared" si="15"/>
        <v>-12</v>
      </c>
      <c r="V50" s="20">
        <v>-3.0000000000000001E-3</v>
      </c>
      <c r="W50" s="20">
        <v>0</v>
      </c>
      <c r="X50" s="21" t="s">
        <v>44</v>
      </c>
      <c r="Y50" s="22">
        <f t="shared" si="3"/>
        <v>0.125</v>
      </c>
      <c r="Z50" s="24"/>
      <c r="AA50" s="22"/>
      <c r="AB50" s="79">
        <f t="shared" si="30"/>
        <v>43628.694558742231</v>
      </c>
      <c r="AC50" s="79">
        <f t="shared" si="31"/>
        <v>43628.569558742231</v>
      </c>
      <c r="AD50" s="25">
        <f t="shared" si="32"/>
        <v>1.0591420755663421</v>
      </c>
      <c r="AE50" s="79">
        <f t="shared" si="33"/>
        <v>43628.694558742231</v>
      </c>
      <c r="AF50" s="79">
        <f t="shared" si="34"/>
        <v>43628.569558742231</v>
      </c>
      <c r="AG50" s="25">
        <f t="shared" si="35"/>
        <v>1.0591420755663421</v>
      </c>
      <c r="AH50" s="14">
        <f t="shared" si="36"/>
        <v>1.1628095238094946E-3</v>
      </c>
      <c r="AI50" s="14">
        <f t="shared" si="37"/>
        <v>1.1628095238094946E-4</v>
      </c>
      <c r="AJ50" s="14">
        <f t="shared" si="38"/>
        <v>1.2790904761904439E-3</v>
      </c>
      <c r="AK50" s="29"/>
      <c r="AL50" s="30"/>
      <c r="AM50" s="6"/>
      <c r="AN50" s="31"/>
      <c r="AO50" s="6">
        <f t="shared" si="40"/>
        <v>29.65</v>
      </c>
      <c r="AP50" s="74">
        <f t="shared" si="41"/>
        <v>-3.0000000000000001E-3</v>
      </c>
    </row>
    <row r="51" spans="1:42" hidden="1" x14ac:dyDescent="0.3">
      <c r="C51" s="14"/>
      <c r="D51" s="14"/>
      <c r="E51" s="14"/>
      <c r="F51" s="32"/>
      <c r="G51" s="33">
        <f t="shared" si="1"/>
        <v>13.98553095641546</v>
      </c>
      <c r="H51" s="6"/>
      <c r="I51" s="84"/>
      <c r="J51" t="s">
        <v>128</v>
      </c>
      <c r="K51" s="6">
        <v>5</v>
      </c>
      <c r="L51" s="26">
        <f>L$50+K51</f>
        <v>347.31338980354724</v>
      </c>
      <c r="M51" s="6">
        <f t="shared" si="21"/>
        <v>558.94671999999991</v>
      </c>
      <c r="N51" s="6">
        <f t="shared" si="28"/>
        <v>5</v>
      </c>
      <c r="O51" s="6">
        <f t="shared" si="13"/>
        <v>8.0467200000000005</v>
      </c>
      <c r="P51" s="6">
        <f t="shared" si="25"/>
        <v>583.04247594050742</v>
      </c>
      <c r="Q51" s="6">
        <f t="shared" si="14"/>
        <v>938.31591040000001</v>
      </c>
      <c r="R51" s="1">
        <v>1863</v>
      </c>
      <c r="S51" s="1">
        <v>27</v>
      </c>
      <c r="T51" s="1">
        <v>24</v>
      </c>
      <c r="U51" s="6">
        <f t="shared" si="15"/>
        <v>-2</v>
      </c>
      <c r="V51" s="20">
        <v>0</v>
      </c>
      <c r="W51" s="20">
        <v>3.0000000000000001E-3</v>
      </c>
      <c r="X51" s="21" t="s">
        <v>44</v>
      </c>
      <c r="Y51" s="22">
        <f t="shared" si="3"/>
        <v>0.125</v>
      </c>
      <c r="Z51" s="24"/>
      <c r="AA51" s="22"/>
      <c r="AB51" s="79">
        <f t="shared" si="30"/>
        <v>43628.707730456517</v>
      </c>
      <c r="AC51" s="79">
        <f t="shared" si="31"/>
        <v>43628.582730456517</v>
      </c>
      <c r="AD51" s="25">
        <f t="shared" si="32"/>
        <v>1.0723137898530695</v>
      </c>
      <c r="AE51" s="79">
        <f t="shared" si="33"/>
        <v>43628.707730456517</v>
      </c>
      <c r="AF51" s="79">
        <f t="shared" si="34"/>
        <v>43628.582730456517</v>
      </c>
      <c r="AG51" s="25">
        <f t="shared" si="35"/>
        <v>1.0723137898530695</v>
      </c>
      <c r="AH51" s="14">
        <f t="shared" si="36"/>
        <v>1.1974285714285715E-2</v>
      </c>
      <c r="AI51" s="14">
        <f t="shared" si="37"/>
        <v>1.1974285714285715E-3</v>
      </c>
      <c r="AJ51" s="14">
        <f t="shared" si="38"/>
        <v>1.3171714285714287E-2</v>
      </c>
      <c r="AK51" s="29"/>
      <c r="AL51" s="30"/>
      <c r="AM51" s="6"/>
      <c r="AN51" s="31"/>
      <c r="AO51" s="6">
        <f t="shared" si="40"/>
        <v>28</v>
      </c>
      <c r="AP51" s="74">
        <f t="shared" si="41"/>
        <v>0</v>
      </c>
    </row>
    <row r="52" spans="1:42" hidden="1" x14ac:dyDescent="0.3">
      <c r="C52" s="14"/>
      <c r="D52" s="14"/>
      <c r="E52" s="14"/>
      <c r="F52" s="32"/>
      <c r="G52" s="33">
        <f t="shared" si="1"/>
        <v>14.902282270719297</v>
      </c>
      <c r="H52" s="6"/>
      <c r="I52" s="84"/>
      <c r="J52" t="s">
        <v>129</v>
      </c>
      <c r="K52" s="6">
        <v>19.5</v>
      </c>
      <c r="L52" s="26">
        <f t="shared" ref="L52:L59" si="44">L$50+K52</f>
        <v>361.81338980354724</v>
      </c>
      <c r="M52" s="6">
        <f t="shared" si="21"/>
        <v>582.28220799999997</v>
      </c>
      <c r="N52" s="6">
        <f t="shared" si="28"/>
        <v>14.5</v>
      </c>
      <c r="O52" s="6">
        <f t="shared" si="13"/>
        <v>23.335488000000002</v>
      </c>
      <c r="P52" s="6">
        <f t="shared" si="25"/>
        <v>568.54247594050742</v>
      </c>
      <c r="Q52" s="6">
        <f t="shared" si="14"/>
        <v>914.98042240000007</v>
      </c>
      <c r="R52" s="1">
        <v>2202</v>
      </c>
      <c r="S52" s="1">
        <v>341</v>
      </c>
      <c r="T52" s="1">
        <v>5</v>
      </c>
      <c r="U52" s="6">
        <f t="shared" si="15"/>
        <v>339</v>
      </c>
      <c r="V52" s="20">
        <v>5.0000000000000001E-3</v>
      </c>
      <c r="W52" s="20">
        <v>1.0999999999999999E-2</v>
      </c>
      <c r="X52" s="21" t="s">
        <v>44</v>
      </c>
      <c r="Y52" s="22">
        <f t="shared" si="3"/>
        <v>0.125</v>
      </c>
      <c r="Z52" s="24"/>
      <c r="AA52" s="22"/>
      <c r="AB52" s="79">
        <f t="shared" si="30"/>
        <v>43628.745928427947</v>
      </c>
      <c r="AC52" s="79">
        <f t="shared" si="31"/>
        <v>43628.620928427947</v>
      </c>
      <c r="AD52" s="25">
        <f t="shared" si="32"/>
        <v>1.110511761282396</v>
      </c>
      <c r="AE52" s="79">
        <f t="shared" si="33"/>
        <v>43628.745928427947</v>
      </c>
      <c r="AF52" s="79">
        <f t="shared" si="34"/>
        <v>43628.620928427947</v>
      </c>
      <c r="AG52" s="25">
        <f t="shared" si="35"/>
        <v>1.110511761282396</v>
      </c>
      <c r="AH52" s="14">
        <f t="shared" si="36"/>
        <v>3.4725428571428574E-2</v>
      </c>
      <c r="AI52" s="14">
        <f t="shared" si="37"/>
        <v>3.4725428571428575E-3</v>
      </c>
      <c r="AJ52" s="14">
        <f t="shared" si="38"/>
        <v>3.8197971428571433E-2</v>
      </c>
      <c r="AK52" s="29"/>
      <c r="AL52" s="30"/>
      <c r="AM52" s="6"/>
      <c r="AN52" s="31"/>
      <c r="AO52" s="6">
        <f t="shared" si="40"/>
        <v>26</v>
      </c>
      <c r="AP52" s="74">
        <f t="shared" si="41"/>
        <v>5.0000000000000001E-3</v>
      </c>
    </row>
    <row r="53" spans="1:42" hidden="1" x14ac:dyDescent="0.3">
      <c r="C53" s="14"/>
      <c r="D53" s="14"/>
      <c r="E53" s="14"/>
      <c r="F53" s="32"/>
      <c r="G53" s="33">
        <f t="shared" si="1"/>
        <v>15.382786407892127</v>
      </c>
      <c r="H53" s="6"/>
      <c r="I53" s="84"/>
      <c r="J53" t="s">
        <v>130</v>
      </c>
      <c r="K53" s="6">
        <v>27.1</v>
      </c>
      <c r="L53" s="26">
        <f t="shared" si="44"/>
        <v>369.41338980354726</v>
      </c>
      <c r="M53" s="6">
        <f t="shared" si="21"/>
        <v>594.51322240000002</v>
      </c>
      <c r="N53" s="6">
        <f t="shared" si="28"/>
        <v>7.6000000000000227</v>
      </c>
      <c r="O53" s="6">
        <f t="shared" si="13"/>
        <v>12.231014400000037</v>
      </c>
      <c r="P53" s="6">
        <f t="shared" si="25"/>
        <v>560.94247594050739</v>
      </c>
      <c r="Q53" s="6">
        <f t="shared" si="14"/>
        <v>902.74940800000002</v>
      </c>
      <c r="R53" s="1">
        <v>2163</v>
      </c>
      <c r="S53" s="1">
        <v>22</v>
      </c>
      <c r="T53" s="1">
        <v>62</v>
      </c>
      <c r="U53" s="6">
        <f t="shared" si="15"/>
        <v>-39</v>
      </c>
      <c r="V53" s="20">
        <v>0</v>
      </c>
      <c r="W53" s="20">
        <v>7.0000000000000001E-3</v>
      </c>
      <c r="X53" s="21" t="s">
        <v>44</v>
      </c>
      <c r="Y53" s="22">
        <f t="shared" si="3"/>
        <v>0.125</v>
      </c>
      <c r="Z53" s="24"/>
      <c r="AA53" s="22"/>
      <c r="AB53" s="79">
        <f t="shared" si="30"/>
        <v>43628.765949433662</v>
      </c>
      <c r="AC53" s="79">
        <f t="shared" si="31"/>
        <v>43628.640949433662</v>
      </c>
      <c r="AD53" s="25">
        <f t="shared" si="32"/>
        <v>1.1305327669979306</v>
      </c>
      <c r="AE53" s="79">
        <f t="shared" si="33"/>
        <v>43628.765949433662</v>
      </c>
      <c r="AF53" s="79">
        <f t="shared" si="34"/>
        <v>43628.640949433662</v>
      </c>
      <c r="AG53" s="25">
        <f t="shared" si="35"/>
        <v>1.1305327669979306</v>
      </c>
      <c r="AH53" s="14">
        <f t="shared" si="36"/>
        <v>1.820091428571434E-2</v>
      </c>
      <c r="AI53" s="14">
        <f t="shared" si="37"/>
        <v>1.820091428571434E-3</v>
      </c>
      <c r="AJ53" s="14">
        <f t="shared" si="38"/>
        <v>2.0021005714285774E-2</v>
      </c>
      <c r="AK53" s="29"/>
      <c r="AL53" s="30"/>
      <c r="AM53" s="6"/>
      <c r="AN53" s="31"/>
      <c r="AO53" s="6">
        <f t="shared" si="40"/>
        <v>28</v>
      </c>
      <c r="AP53" s="74">
        <f t="shared" si="41"/>
        <v>0</v>
      </c>
    </row>
    <row r="54" spans="1:42" hidden="1" x14ac:dyDescent="0.3">
      <c r="C54" s="14"/>
      <c r="D54" s="14"/>
      <c r="E54" s="14"/>
      <c r="F54" s="32"/>
      <c r="G54" s="33">
        <f t="shared" si="1"/>
        <v>15.496590019378345</v>
      </c>
      <c r="H54" s="6"/>
      <c r="I54" s="84"/>
      <c r="J54" t="s">
        <v>131</v>
      </c>
      <c r="K54" s="6">
        <v>28.9</v>
      </c>
      <c r="L54" s="26">
        <f t="shared" si="44"/>
        <v>371.21338980354722</v>
      </c>
      <c r="M54" s="6">
        <f t="shared" si="21"/>
        <v>597.41004159999989</v>
      </c>
      <c r="N54" s="6">
        <f t="shared" si="28"/>
        <v>1.7999999999999545</v>
      </c>
      <c r="O54" s="6">
        <f t="shared" si="13"/>
        <v>2.8968191999999271</v>
      </c>
      <c r="P54" s="6">
        <f t="shared" si="25"/>
        <v>559.14247594050744</v>
      </c>
      <c r="Q54" s="6">
        <f t="shared" si="14"/>
        <v>899.85258880000004</v>
      </c>
      <c r="R54" s="1">
        <v>2196</v>
      </c>
      <c r="S54" s="1">
        <v>33</v>
      </c>
      <c r="T54" s="1">
        <v>0</v>
      </c>
      <c r="U54" s="6">
        <f t="shared" si="15"/>
        <v>33</v>
      </c>
      <c r="V54" s="20">
        <v>2E-3</v>
      </c>
      <c r="W54" s="20">
        <v>5.0000000000000001E-3</v>
      </c>
      <c r="X54" s="21" t="s">
        <v>44</v>
      </c>
      <c r="Y54" s="22">
        <f t="shared" si="3"/>
        <v>0.125</v>
      </c>
      <c r="Z54" s="24"/>
      <c r="AA54" s="22"/>
      <c r="AB54" s="79">
        <f t="shared" si="30"/>
        <v>43628.770691250807</v>
      </c>
      <c r="AC54" s="79">
        <f t="shared" si="31"/>
        <v>43628.645691250807</v>
      </c>
      <c r="AD54" s="25">
        <f t="shared" si="32"/>
        <v>1.1352745841431897</v>
      </c>
      <c r="AE54" s="79">
        <f t="shared" si="33"/>
        <v>43628.770691250807</v>
      </c>
      <c r="AF54" s="79">
        <f t="shared" si="34"/>
        <v>43628.645691250807</v>
      </c>
      <c r="AG54" s="25">
        <f t="shared" si="35"/>
        <v>1.1352745841431897</v>
      </c>
      <c r="AH54" s="14">
        <f t="shared" si="36"/>
        <v>4.3107428571427485E-3</v>
      </c>
      <c r="AI54" s="14">
        <f t="shared" si="37"/>
        <v>4.3107428571427487E-4</v>
      </c>
      <c r="AJ54" s="14">
        <f t="shared" si="38"/>
        <v>4.7418171428570237E-3</v>
      </c>
      <c r="AK54" s="29"/>
      <c r="AL54" s="30"/>
      <c r="AM54" s="6"/>
      <c r="AN54" s="31"/>
      <c r="AO54" s="6">
        <f t="shared" si="40"/>
        <v>27.2</v>
      </c>
      <c r="AP54" s="74">
        <f t="shared" si="41"/>
        <v>2E-3</v>
      </c>
    </row>
    <row r="55" spans="1:42" hidden="1" x14ac:dyDescent="0.3">
      <c r="C55" s="14"/>
      <c r="D55" s="14"/>
      <c r="E55" s="14"/>
      <c r="F55" s="32"/>
      <c r="G55" s="33">
        <f t="shared" si="1"/>
        <v>15.768454202217981</v>
      </c>
      <c r="H55" s="6"/>
      <c r="I55" s="84"/>
      <c r="J55" t="s">
        <v>132</v>
      </c>
      <c r="K55" s="6">
        <v>33.200000000000003</v>
      </c>
      <c r="L55" s="26">
        <f t="shared" si="44"/>
        <v>375.51338980354723</v>
      </c>
      <c r="M55" s="6">
        <f t="shared" si="21"/>
        <v>604.33022079999989</v>
      </c>
      <c r="N55" s="6">
        <f t="shared" si="28"/>
        <v>4.3000000000000114</v>
      </c>
      <c r="O55" s="6">
        <f t="shared" si="13"/>
        <v>6.9201792000000184</v>
      </c>
      <c r="P55" s="6">
        <f t="shared" si="25"/>
        <v>554.84247594050748</v>
      </c>
      <c r="Q55" s="6">
        <f t="shared" si="14"/>
        <v>892.93240960000014</v>
      </c>
      <c r="R55" s="1">
        <v>2283</v>
      </c>
      <c r="S55" s="1">
        <v>89</v>
      </c>
      <c r="T55" s="1">
        <v>1</v>
      </c>
      <c r="U55" s="6">
        <f t="shared" si="15"/>
        <v>87</v>
      </c>
      <c r="V55" s="20">
        <v>3.0000000000000001E-3</v>
      </c>
      <c r="W55" s="20">
        <v>7.0000000000000001E-3</v>
      </c>
      <c r="X55" s="21" t="s">
        <v>44</v>
      </c>
      <c r="Y55" s="22">
        <f t="shared" si="3"/>
        <v>0.125</v>
      </c>
      <c r="Z55" s="24"/>
      <c r="AA55" s="22"/>
      <c r="AB55" s="79">
        <f t="shared" si="30"/>
        <v>43628.782018925092</v>
      </c>
      <c r="AC55" s="79">
        <f t="shared" si="31"/>
        <v>43628.657018925092</v>
      </c>
      <c r="AD55" s="25">
        <f t="shared" si="32"/>
        <v>1.1466022584281745</v>
      </c>
      <c r="AE55" s="79">
        <f t="shared" si="33"/>
        <v>43628.782018925092</v>
      </c>
      <c r="AF55" s="79">
        <f t="shared" si="34"/>
        <v>43628.657018925092</v>
      </c>
      <c r="AG55" s="25">
        <f t="shared" si="35"/>
        <v>1.1466022584281745</v>
      </c>
      <c r="AH55" s="14">
        <f t="shared" si="36"/>
        <v>1.0297885714285741E-2</v>
      </c>
      <c r="AI55" s="14">
        <f t="shared" si="37"/>
        <v>1.0297885714285742E-3</v>
      </c>
      <c r="AJ55" s="14">
        <f t="shared" si="38"/>
        <v>1.1327674285714316E-2</v>
      </c>
      <c r="AK55" s="29"/>
      <c r="AL55" s="30"/>
      <c r="AM55" s="6"/>
      <c r="AN55" s="31"/>
      <c r="AO55" s="6">
        <f t="shared" si="40"/>
        <v>26.8</v>
      </c>
      <c r="AP55" s="74">
        <f t="shared" si="41"/>
        <v>3.0000000000000001E-3</v>
      </c>
    </row>
    <row r="56" spans="1:42" hidden="1" x14ac:dyDescent="0.3">
      <c r="C56" s="14"/>
      <c r="D56" s="14"/>
      <c r="E56" s="14"/>
      <c r="F56" s="32"/>
      <c r="G56" s="33">
        <f t="shared" si="1"/>
        <v>16.490183088288177</v>
      </c>
      <c r="H56" s="6"/>
      <c r="I56" s="84"/>
      <c r="J56" t="s">
        <v>133</v>
      </c>
      <c r="K56" s="6">
        <v>43.8</v>
      </c>
      <c r="L56" s="26">
        <f t="shared" si="44"/>
        <v>386.11338980354725</v>
      </c>
      <c r="M56" s="6">
        <f t="shared" si="21"/>
        <v>621.38926719999995</v>
      </c>
      <c r="N56" s="6">
        <f t="shared" si="28"/>
        <v>10.600000000000023</v>
      </c>
      <c r="O56" s="6">
        <f t="shared" si="13"/>
        <v>17.059046400000039</v>
      </c>
      <c r="P56" s="6">
        <f t="shared" si="25"/>
        <v>544.24247594050735</v>
      </c>
      <c r="Q56" s="6">
        <f t="shared" si="14"/>
        <v>875.87336319999997</v>
      </c>
      <c r="R56" s="1">
        <v>2779</v>
      </c>
      <c r="S56" s="1">
        <v>496</v>
      </c>
      <c r="T56" s="1">
        <v>3</v>
      </c>
      <c r="U56" s="6">
        <f t="shared" si="15"/>
        <v>496</v>
      </c>
      <c r="V56" s="20">
        <v>0.01</v>
      </c>
      <c r="W56" s="20">
        <v>2.3E-2</v>
      </c>
      <c r="X56" s="21" t="s">
        <v>44</v>
      </c>
      <c r="Y56" s="22">
        <f t="shared" si="3"/>
        <v>0.125</v>
      </c>
      <c r="Z56" s="24"/>
      <c r="AA56" s="22"/>
      <c r="AB56" s="79">
        <f t="shared" si="30"/>
        <v>43628.812090962012</v>
      </c>
      <c r="AC56" s="79">
        <f t="shared" si="31"/>
        <v>43628.687090962012</v>
      </c>
      <c r="AD56" s="25">
        <f t="shared" si="32"/>
        <v>1.176674295347766</v>
      </c>
      <c r="AE56" s="79">
        <f t="shared" si="33"/>
        <v>43628.812090962012</v>
      </c>
      <c r="AF56" s="79">
        <f t="shared" si="34"/>
        <v>43628.687090962012</v>
      </c>
      <c r="AG56" s="25">
        <f t="shared" si="35"/>
        <v>1.176674295347766</v>
      </c>
      <c r="AH56" s="14">
        <f t="shared" si="36"/>
        <v>2.7338215384615446E-2</v>
      </c>
      <c r="AI56" s="14">
        <f t="shared" si="37"/>
        <v>2.7338215384615449E-3</v>
      </c>
      <c r="AJ56" s="14">
        <f t="shared" si="38"/>
        <v>3.007203692307699E-2</v>
      </c>
      <c r="AK56" s="29">
        <v>26</v>
      </c>
      <c r="AL56" s="30"/>
      <c r="AM56" s="6"/>
      <c r="AN56" s="31"/>
      <c r="AO56" s="6">
        <f t="shared" si="40"/>
        <v>24</v>
      </c>
      <c r="AP56" s="74">
        <f t="shared" si="41"/>
        <v>0.01</v>
      </c>
    </row>
    <row r="57" spans="1:42" hidden="1" x14ac:dyDescent="0.3">
      <c r="C57" s="14"/>
      <c r="D57" s="14"/>
      <c r="E57" s="14"/>
      <c r="F57" s="32"/>
      <c r="G57" s="33">
        <f t="shared" si="1"/>
        <v>16.551036408345681</v>
      </c>
      <c r="H57" s="6"/>
      <c r="I57" s="84"/>
      <c r="J57" t="s">
        <v>134</v>
      </c>
      <c r="K57" s="6">
        <v>44.9</v>
      </c>
      <c r="L57" s="26">
        <f t="shared" si="44"/>
        <v>387.21338980354722</v>
      </c>
      <c r="M57" s="6">
        <f t="shared" si="21"/>
        <v>623.15954559999989</v>
      </c>
      <c r="N57" s="6">
        <f t="shared" si="28"/>
        <v>1.0999999999999659</v>
      </c>
      <c r="O57" s="6">
        <f t="shared" si="13"/>
        <v>1.7702783999999452</v>
      </c>
      <c r="P57" s="6">
        <f t="shared" ref="P57:P77" si="45">L$136-L57</f>
        <v>543.14247594050744</v>
      </c>
      <c r="Q57" s="6">
        <f t="shared" si="14"/>
        <v>874.10308480000003</v>
      </c>
      <c r="R57" s="1">
        <v>2723</v>
      </c>
      <c r="S57" s="1">
        <v>0</v>
      </c>
      <c r="T57" s="1">
        <v>51</v>
      </c>
      <c r="U57" s="6">
        <f t="shared" si="15"/>
        <v>-56</v>
      </c>
      <c r="V57" s="20">
        <v>-0.01</v>
      </c>
      <c r="W57" s="20">
        <v>-3.0000000000000001E-3</v>
      </c>
      <c r="X57" s="21" t="s">
        <v>44</v>
      </c>
      <c r="Y57" s="22">
        <f t="shared" si="3"/>
        <v>0.125</v>
      </c>
      <c r="Z57" s="24"/>
      <c r="AA57" s="22"/>
      <c r="AB57" s="79">
        <f t="shared" si="30"/>
        <v>43628.814626517014</v>
      </c>
      <c r="AC57" s="79">
        <f t="shared" si="31"/>
        <v>43628.689626517014</v>
      </c>
      <c r="AD57" s="25">
        <f t="shared" si="32"/>
        <v>1.179209850350162</v>
      </c>
      <c r="AE57" s="79">
        <f t="shared" si="33"/>
        <v>43628.814626517014</v>
      </c>
      <c r="AF57" s="79">
        <f t="shared" si="34"/>
        <v>43628.689626517014</v>
      </c>
      <c r="AG57" s="25">
        <f t="shared" si="35"/>
        <v>1.179209850350162</v>
      </c>
      <c r="AH57" s="14">
        <f t="shared" si="36"/>
        <v>2.3050499999999288E-3</v>
      </c>
      <c r="AI57" s="14">
        <f t="shared" si="37"/>
        <v>2.3050499999999289E-4</v>
      </c>
      <c r="AJ57" s="14">
        <f t="shared" si="38"/>
        <v>2.5355549999999216E-3</v>
      </c>
      <c r="AK57" s="29">
        <v>32</v>
      </c>
      <c r="AL57" s="30"/>
      <c r="AM57" s="6"/>
      <c r="AN57" s="31"/>
      <c r="AO57" s="6">
        <f t="shared" si="40"/>
        <v>33.5</v>
      </c>
      <c r="AP57" s="74">
        <f t="shared" si="41"/>
        <v>-0.01</v>
      </c>
    </row>
    <row r="58" spans="1:42" hidden="1" x14ac:dyDescent="0.3">
      <c r="C58" s="14"/>
      <c r="D58" s="14"/>
      <c r="E58" s="14"/>
      <c r="F58" s="32"/>
      <c r="G58" s="33">
        <f t="shared" si="1"/>
        <v>16.645872751192655</v>
      </c>
      <c r="H58" s="6"/>
      <c r="I58" s="84"/>
      <c r="J58" t="s">
        <v>135</v>
      </c>
      <c r="K58" s="6">
        <v>46.4</v>
      </c>
      <c r="L58" s="26">
        <f t="shared" si="44"/>
        <v>388.71338980354722</v>
      </c>
      <c r="M58" s="6">
        <f t="shared" si="21"/>
        <v>625.57356159999995</v>
      </c>
      <c r="N58" s="6">
        <f t="shared" si="28"/>
        <v>1.5</v>
      </c>
      <c r="O58" s="6">
        <f t="shared" si="13"/>
        <v>2.4140160000000002</v>
      </c>
      <c r="P58" s="6">
        <f t="shared" si="45"/>
        <v>541.64247594050744</v>
      </c>
      <c r="Q58" s="6">
        <f t="shared" si="14"/>
        <v>871.68906880000009</v>
      </c>
      <c r="R58" s="1">
        <v>2770</v>
      </c>
      <c r="S58" s="1">
        <v>46</v>
      </c>
      <c r="T58" s="1">
        <v>4</v>
      </c>
      <c r="U58" s="6">
        <f t="shared" si="15"/>
        <v>47</v>
      </c>
      <c r="V58" s="20">
        <v>3.0000000000000001E-3</v>
      </c>
      <c r="W58" s="20">
        <v>7.0000000000000001E-3</v>
      </c>
      <c r="X58" s="21" t="s">
        <v>44</v>
      </c>
      <c r="Y58" s="22">
        <f t="shared" si="3"/>
        <v>0.125</v>
      </c>
      <c r="Z58" s="24"/>
      <c r="AA58" s="22"/>
      <c r="AB58" s="79">
        <f t="shared" si="30"/>
        <v>43628.8185780313</v>
      </c>
      <c r="AC58" s="79">
        <f t="shared" si="31"/>
        <v>43628.6935780313</v>
      </c>
      <c r="AD58" s="25">
        <f t="shared" si="32"/>
        <v>1.1831613646354526</v>
      </c>
      <c r="AE58" s="79">
        <f t="shared" si="33"/>
        <v>43628.8185780313</v>
      </c>
      <c r="AF58" s="79">
        <f t="shared" si="34"/>
        <v>43628.6935780313</v>
      </c>
      <c r="AG58" s="25">
        <f t="shared" si="35"/>
        <v>1.1831613646354526</v>
      </c>
      <c r="AH58" s="14">
        <f t="shared" si="36"/>
        <v>3.5922857142857145E-3</v>
      </c>
      <c r="AI58" s="14">
        <f t="shared" si="37"/>
        <v>3.5922857142857146E-4</v>
      </c>
      <c r="AJ58" s="14">
        <f t="shared" si="38"/>
        <v>3.9515142857142862E-3</v>
      </c>
      <c r="AK58" s="29"/>
      <c r="AL58" s="30"/>
      <c r="AM58" s="6"/>
      <c r="AN58" s="31"/>
      <c r="AO58" s="6">
        <f t="shared" si="40"/>
        <v>26.8</v>
      </c>
      <c r="AP58" s="74">
        <f t="shared" si="41"/>
        <v>3.0000000000000001E-3</v>
      </c>
    </row>
    <row r="59" spans="1:42" x14ac:dyDescent="0.3">
      <c r="A59" t="s">
        <v>17</v>
      </c>
      <c r="B59">
        <v>1</v>
      </c>
      <c r="C59" s="14">
        <v>0.11666666666666665</v>
      </c>
      <c r="D59" s="14">
        <f>SUM(AJ51:AJ59)</f>
        <v>0.14160859368131878</v>
      </c>
      <c r="E59" s="14"/>
      <c r="F59" s="34"/>
      <c r="G59" s="33">
        <f t="shared" si="1"/>
        <v>17.068016062024981</v>
      </c>
      <c r="H59" s="6"/>
      <c r="I59" s="84"/>
      <c r="J59" t="s">
        <v>31</v>
      </c>
      <c r="K59" s="6">
        <v>52.6</v>
      </c>
      <c r="L59" s="26">
        <f t="shared" si="44"/>
        <v>394.91338980354726</v>
      </c>
      <c r="M59" s="6">
        <f t="shared" si="21"/>
        <v>635.55149440000002</v>
      </c>
      <c r="N59" s="6">
        <f t="shared" si="28"/>
        <v>6.2000000000000455</v>
      </c>
      <c r="O59" s="6">
        <f t="shared" si="13"/>
        <v>9.9779328000000742</v>
      </c>
      <c r="P59" s="6">
        <f t="shared" si="45"/>
        <v>535.44247594050739</v>
      </c>
      <c r="Q59" s="6">
        <f t="shared" si="14"/>
        <v>861.71113600000001</v>
      </c>
      <c r="R59" s="1">
        <v>3050.3999999999996</v>
      </c>
      <c r="S59" s="1">
        <v>271</v>
      </c>
      <c r="T59" s="1">
        <v>0</v>
      </c>
      <c r="U59" s="6">
        <f t="shared" si="15"/>
        <v>280.39999999999964</v>
      </c>
      <c r="V59" s="20">
        <v>7.0000000000000001E-3</v>
      </c>
      <c r="W59" s="20">
        <v>1.0999999999999999E-2</v>
      </c>
      <c r="X59" s="21" t="s">
        <v>44</v>
      </c>
      <c r="Y59" s="22">
        <f t="shared" si="3"/>
        <v>0.125</v>
      </c>
      <c r="Z59" s="24"/>
      <c r="AA59" s="22"/>
      <c r="AB59" s="79">
        <f t="shared" si="30"/>
        <v>43628.836167335918</v>
      </c>
      <c r="AC59" s="79">
        <f t="shared" si="31"/>
        <v>43628.711167335918</v>
      </c>
      <c r="AD59" s="25">
        <f t="shared" si="32"/>
        <v>1.2007506692534662</v>
      </c>
      <c r="AE59" s="79">
        <f t="shared" si="33"/>
        <v>43628.836167335918</v>
      </c>
      <c r="AF59" s="79">
        <f t="shared" si="34"/>
        <v>43628.711167335918</v>
      </c>
      <c r="AG59" s="25">
        <f t="shared" si="35"/>
        <v>1.2007506692534662</v>
      </c>
      <c r="AH59" s="14">
        <f t="shared" si="36"/>
        <v>1.5990276923077043E-2</v>
      </c>
      <c r="AI59" s="14">
        <f t="shared" si="37"/>
        <v>1.5990276923077045E-3</v>
      </c>
      <c r="AJ59" s="14">
        <f t="shared" si="38"/>
        <v>1.7589304615384747E-2</v>
      </c>
      <c r="AK59" s="29">
        <v>26</v>
      </c>
      <c r="AL59" s="30"/>
      <c r="AM59" s="6"/>
      <c r="AN59" s="31"/>
      <c r="AO59" s="6">
        <f t="shared" si="40"/>
        <v>25.2</v>
      </c>
      <c r="AP59" s="74">
        <f t="shared" si="41"/>
        <v>7.0000000000000001E-3</v>
      </c>
    </row>
    <row r="60" spans="1:42" hidden="1" x14ac:dyDescent="0.3">
      <c r="C60" s="14"/>
      <c r="D60" s="14"/>
      <c r="E60" s="14"/>
      <c r="F60" s="34" t="s">
        <v>64</v>
      </c>
      <c r="G60" s="33">
        <f t="shared" si="1"/>
        <v>18.106579390063416</v>
      </c>
      <c r="H60" s="6"/>
      <c r="I60" s="84"/>
      <c r="J60" t="s">
        <v>58</v>
      </c>
      <c r="K60" s="6">
        <v>8.8000000000000007</v>
      </c>
      <c r="L60" s="26">
        <f>$L$59+K60</f>
        <v>403.71338980354727</v>
      </c>
      <c r="M60" s="6">
        <f t="shared" si="21"/>
        <v>649.71372159999999</v>
      </c>
      <c r="N60" s="6">
        <f t="shared" si="28"/>
        <v>8.8000000000000114</v>
      </c>
      <c r="O60" s="6">
        <f t="shared" si="13"/>
        <v>14.16222720000002</v>
      </c>
      <c r="P60" s="6">
        <f t="shared" si="45"/>
        <v>526.64247594050744</v>
      </c>
      <c r="Q60" s="6">
        <f t="shared" si="14"/>
        <v>847.54890880000005</v>
      </c>
      <c r="R60" s="1">
        <v>4854.3999999999996</v>
      </c>
      <c r="S60" s="1">
        <v>2040.1599999999999</v>
      </c>
      <c r="T60" s="1">
        <v>240</v>
      </c>
      <c r="U60" s="6">
        <f t="shared" si="15"/>
        <v>1804</v>
      </c>
      <c r="V60" s="20">
        <v>5.2999999999999999E-2</v>
      </c>
      <c r="W60" s="20">
        <v>0.17</v>
      </c>
      <c r="X60" s="21" t="s">
        <v>44</v>
      </c>
      <c r="Y60" s="22">
        <f t="shared" si="3"/>
        <v>0.125</v>
      </c>
      <c r="Z60" s="24"/>
      <c r="AA60" s="22"/>
      <c r="AB60" s="79">
        <f t="shared" si="30"/>
        <v>43628.879440807919</v>
      </c>
      <c r="AC60" s="79">
        <f t="shared" si="31"/>
        <v>43628.754440807919</v>
      </c>
      <c r="AD60" s="25">
        <f t="shared" si="32"/>
        <v>1.2440241412550677</v>
      </c>
      <c r="AE60" s="79">
        <f t="shared" si="33"/>
        <v>43628.879440807919</v>
      </c>
      <c r="AF60" s="79">
        <f t="shared" si="34"/>
        <v>43628.754440807919</v>
      </c>
      <c r="AG60" s="25">
        <f t="shared" si="35"/>
        <v>1.2440241412550677</v>
      </c>
      <c r="AH60" s="14">
        <f t="shared" si="36"/>
        <v>3.9339520000000051E-2</v>
      </c>
      <c r="AI60" s="14">
        <f t="shared" si="37"/>
        <v>3.9339520000000053E-3</v>
      </c>
      <c r="AJ60" s="14">
        <f t="shared" si="38"/>
        <v>4.3273472000000056E-2</v>
      </c>
      <c r="AK60" s="29">
        <v>15</v>
      </c>
      <c r="AL60" s="30"/>
      <c r="AM60" s="6"/>
      <c r="AN60" s="31"/>
      <c r="AO60" s="6">
        <f t="shared" si="40"/>
        <v>6.8000000000000007</v>
      </c>
      <c r="AP60" s="74">
        <f t="shared" si="41"/>
        <v>5.2999999999999999E-2</v>
      </c>
    </row>
    <row r="61" spans="1:42" hidden="1" x14ac:dyDescent="0.3">
      <c r="C61" s="14"/>
      <c r="D61" s="14"/>
      <c r="E61" s="14"/>
      <c r="F61" s="34"/>
      <c r="G61" s="33">
        <f t="shared" si="1"/>
        <v>18.737241070135497</v>
      </c>
      <c r="H61" s="6"/>
      <c r="I61" s="84"/>
      <c r="J61" t="s">
        <v>170</v>
      </c>
      <c r="K61" s="6">
        <v>20.2</v>
      </c>
      <c r="L61" s="26">
        <f>$L$59+K61</f>
        <v>415.11338980354725</v>
      </c>
      <c r="M61" s="6">
        <f t="shared" si="21"/>
        <v>668.06024319999995</v>
      </c>
      <c r="N61" s="6">
        <f t="shared" si="28"/>
        <v>11.399999999999977</v>
      </c>
      <c r="O61" s="6">
        <f t="shared" si="13"/>
        <v>18.346521599999964</v>
      </c>
      <c r="P61" s="6">
        <f t="shared" si="45"/>
        <v>515.24247594050735</v>
      </c>
      <c r="Q61" s="6">
        <f t="shared" si="14"/>
        <v>829.20238719999986</v>
      </c>
      <c r="R61" s="1">
        <v>4073</v>
      </c>
      <c r="S61" s="1">
        <v>243</v>
      </c>
      <c r="T61" s="1">
        <v>1024</v>
      </c>
      <c r="U61" s="6">
        <f t="shared" si="15"/>
        <v>-781.39999999999964</v>
      </c>
      <c r="V61" s="20">
        <v>-1.0999999999999999E-2</v>
      </c>
      <c r="W61" s="20">
        <v>0.06</v>
      </c>
      <c r="X61" s="21" t="s">
        <v>44</v>
      </c>
      <c r="Y61" s="22">
        <f t="shared" si="3"/>
        <v>0.125</v>
      </c>
      <c r="Z61" s="24"/>
      <c r="AA61" s="22"/>
      <c r="AB61" s="79">
        <f t="shared" si="30"/>
        <v>43628.905718377922</v>
      </c>
      <c r="AC61" s="79">
        <f t="shared" si="31"/>
        <v>43628.780718377922</v>
      </c>
      <c r="AD61" s="25">
        <f t="shared" si="32"/>
        <v>1.270301711258071</v>
      </c>
      <c r="AE61" s="79">
        <f t="shared" si="33"/>
        <v>43628.905718377922</v>
      </c>
      <c r="AF61" s="79">
        <f t="shared" si="34"/>
        <v>43628.780718377922</v>
      </c>
      <c r="AG61" s="25">
        <f t="shared" si="35"/>
        <v>1.270301711258071</v>
      </c>
      <c r="AH61" s="14">
        <f t="shared" si="36"/>
        <v>2.3888699999999954E-2</v>
      </c>
      <c r="AI61" s="14">
        <f t="shared" si="37"/>
        <v>2.3888699999999956E-3</v>
      </c>
      <c r="AJ61" s="14">
        <f t="shared" si="38"/>
        <v>2.6277569999999948E-2</v>
      </c>
      <c r="AK61" s="29">
        <v>32</v>
      </c>
      <c r="AL61" s="30"/>
      <c r="AM61" s="6"/>
      <c r="AN61" s="31"/>
      <c r="AO61" s="6">
        <f t="shared" si="40"/>
        <v>34.049999999999997</v>
      </c>
      <c r="AP61" s="74">
        <f t="shared" si="41"/>
        <v>-1.0999999999999999E-2</v>
      </c>
    </row>
    <row r="62" spans="1:42" hidden="1" x14ac:dyDescent="0.3">
      <c r="C62" s="14"/>
      <c r="D62" s="14"/>
      <c r="E62" s="14"/>
      <c r="F62" s="34"/>
      <c r="G62" s="33">
        <f t="shared" si="1"/>
        <v>18.825754990219139</v>
      </c>
      <c r="H62" s="6"/>
      <c r="I62" s="84"/>
      <c r="J62" t="s">
        <v>171</v>
      </c>
      <c r="K62" s="6">
        <v>21.6</v>
      </c>
      <c r="L62" s="26">
        <f t="shared" ref="L62:L66" si="46">$L$59+K62</f>
        <v>416.51338980354728</v>
      </c>
      <c r="M62" s="6">
        <f t="shared" si="21"/>
        <v>670.31332480000003</v>
      </c>
      <c r="N62" s="6">
        <f t="shared" si="28"/>
        <v>1.4000000000000341</v>
      </c>
      <c r="O62" s="6">
        <f t="shared" si="13"/>
        <v>2.2530816000000549</v>
      </c>
      <c r="P62" s="6">
        <f t="shared" si="45"/>
        <v>513.84247594050737</v>
      </c>
      <c r="Q62" s="6">
        <f t="shared" ref="Q62:Q64" si="47">P62*1.609344</f>
        <v>826.9493056</v>
      </c>
      <c r="R62" s="1">
        <v>4102</v>
      </c>
      <c r="S62" s="1">
        <v>90</v>
      </c>
      <c r="T62" s="1">
        <v>58</v>
      </c>
      <c r="U62" s="6">
        <f t="shared" si="15"/>
        <v>29</v>
      </c>
      <c r="V62" s="20">
        <v>4.0000000000000001E-3</v>
      </c>
      <c r="W62" s="20">
        <v>3.9E-2</v>
      </c>
      <c r="X62" s="21" t="s">
        <v>44</v>
      </c>
      <c r="Y62" s="22">
        <f t="shared" si="3"/>
        <v>0.125</v>
      </c>
      <c r="Z62" s="24"/>
      <c r="AA62" s="22"/>
      <c r="AB62" s="79">
        <f t="shared" si="30"/>
        <v>43628.909406457926</v>
      </c>
      <c r="AC62" s="79">
        <f t="shared" si="31"/>
        <v>43628.784406457926</v>
      </c>
      <c r="AD62" s="25">
        <f t="shared" si="32"/>
        <v>1.2739897912615561</v>
      </c>
      <c r="AE62" s="79">
        <f t="shared" si="33"/>
        <v>43628.909406457926</v>
      </c>
      <c r="AF62" s="79">
        <f t="shared" si="34"/>
        <v>43628.784406457926</v>
      </c>
      <c r="AG62" s="25">
        <f t="shared" si="35"/>
        <v>1.2739897912615561</v>
      </c>
      <c r="AH62" s="14">
        <f t="shared" si="36"/>
        <v>3.3528000000000815E-3</v>
      </c>
      <c r="AI62" s="14">
        <f t="shared" si="37"/>
        <v>3.3528000000000816E-4</v>
      </c>
      <c r="AJ62" s="14">
        <f t="shared" si="38"/>
        <v>3.6880800000000896E-3</v>
      </c>
      <c r="AK62" s="29"/>
      <c r="AL62" s="30"/>
      <c r="AM62" s="6"/>
      <c r="AN62" s="31"/>
      <c r="AO62" s="6">
        <f t="shared" si="40"/>
        <v>26.4</v>
      </c>
      <c r="AP62" s="74">
        <f t="shared" si="41"/>
        <v>4.0000000000000001E-3</v>
      </c>
    </row>
    <row r="63" spans="1:42" hidden="1" x14ac:dyDescent="0.3">
      <c r="C63" s="14"/>
      <c r="D63" s="14"/>
      <c r="E63" s="14"/>
      <c r="F63" s="34"/>
      <c r="G63" s="33">
        <f t="shared" si="1"/>
        <v>19.077020311437082</v>
      </c>
      <c r="H63" s="6"/>
      <c r="I63" s="84"/>
      <c r="J63" t="s">
        <v>172</v>
      </c>
      <c r="K63" s="6">
        <v>26</v>
      </c>
      <c r="L63" s="26">
        <f t="shared" si="46"/>
        <v>420.91338980354726</v>
      </c>
      <c r="M63" s="6">
        <f t="shared" si="21"/>
        <v>677.39443840000001</v>
      </c>
      <c r="N63" s="6">
        <f t="shared" si="28"/>
        <v>4.3999999999999773</v>
      </c>
      <c r="O63" s="6">
        <f t="shared" si="13"/>
        <v>7.0811135999999637</v>
      </c>
      <c r="P63" s="6">
        <f t="shared" si="45"/>
        <v>509.44247594050739</v>
      </c>
      <c r="Q63" s="6">
        <f t="shared" si="47"/>
        <v>819.86819200000002</v>
      </c>
      <c r="R63" s="1">
        <v>3926</v>
      </c>
      <c r="S63" s="1">
        <v>101</v>
      </c>
      <c r="T63" s="1">
        <v>263</v>
      </c>
      <c r="U63" s="6">
        <f t="shared" si="15"/>
        <v>-176</v>
      </c>
      <c r="V63" s="20">
        <v>-8.9999999999999993E-3</v>
      </c>
      <c r="W63" s="20">
        <v>2.1000000000000001E-2</v>
      </c>
      <c r="X63" s="21" t="s">
        <v>44</v>
      </c>
      <c r="Y63" s="22">
        <f t="shared" si="3"/>
        <v>0.125</v>
      </c>
      <c r="Z63" s="24"/>
      <c r="AA63" s="22"/>
      <c r="AB63" s="79">
        <f t="shared" si="30"/>
        <v>43628.91987584631</v>
      </c>
      <c r="AC63" s="79">
        <f t="shared" si="31"/>
        <v>43628.79487584631</v>
      </c>
      <c r="AD63" s="25">
        <f t="shared" si="32"/>
        <v>1.2844591796456371</v>
      </c>
      <c r="AE63" s="79">
        <f t="shared" si="33"/>
        <v>43628.91987584631</v>
      </c>
      <c r="AF63" s="79">
        <f t="shared" si="34"/>
        <v>43628.79487584631</v>
      </c>
      <c r="AG63" s="25">
        <f t="shared" si="35"/>
        <v>1.2844591796456371</v>
      </c>
      <c r="AH63" s="14">
        <f t="shared" si="36"/>
        <v>9.5176258064515636E-3</v>
      </c>
      <c r="AI63" s="14">
        <f t="shared" si="37"/>
        <v>9.517625806451564E-4</v>
      </c>
      <c r="AJ63" s="14">
        <f t="shared" si="38"/>
        <v>1.0469388387096721E-2</v>
      </c>
      <c r="AK63" s="29">
        <v>31</v>
      </c>
      <c r="AL63" s="30"/>
      <c r="AM63" s="6"/>
      <c r="AN63" s="31"/>
      <c r="AO63" s="6">
        <f t="shared" si="40"/>
        <v>32.950000000000003</v>
      </c>
      <c r="AP63" s="74">
        <f t="shared" si="41"/>
        <v>-8.9999999999999993E-3</v>
      </c>
    </row>
    <row r="64" spans="1:42" hidden="1" x14ac:dyDescent="0.3">
      <c r="C64" s="14"/>
      <c r="D64" s="14"/>
      <c r="E64" s="14"/>
      <c r="F64" s="34"/>
      <c r="G64" s="33">
        <f t="shared" si="1"/>
        <v>19.533207437605597</v>
      </c>
      <c r="H64" s="6"/>
      <c r="I64" s="85"/>
      <c r="J64" t="s">
        <v>173</v>
      </c>
      <c r="K64" s="6">
        <v>32.700000000000003</v>
      </c>
      <c r="L64" s="26">
        <f t="shared" si="46"/>
        <v>427.61338980354725</v>
      </c>
      <c r="M64" s="6">
        <f t="shared" si="21"/>
        <v>688.17704319999996</v>
      </c>
      <c r="N64" s="6">
        <f t="shared" si="28"/>
        <v>6.6999999999999886</v>
      </c>
      <c r="O64" s="6">
        <f t="shared" si="13"/>
        <v>10.782604799999982</v>
      </c>
      <c r="P64" s="6">
        <f t="shared" si="45"/>
        <v>502.7424759405074</v>
      </c>
      <c r="Q64" s="6">
        <f t="shared" si="47"/>
        <v>809.08558719999996</v>
      </c>
      <c r="R64" s="1">
        <v>4261</v>
      </c>
      <c r="S64" s="1">
        <v>457</v>
      </c>
      <c r="T64" s="1">
        <v>125</v>
      </c>
      <c r="U64" s="6">
        <f t="shared" si="15"/>
        <v>335</v>
      </c>
      <c r="V64" s="20">
        <v>1.2E-2</v>
      </c>
      <c r="W64" s="20">
        <v>4.4999999999999998E-2</v>
      </c>
      <c r="X64" s="21" t="s">
        <v>44</v>
      </c>
      <c r="Y64" s="22">
        <f t="shared" si="3"/>
        <v>0.125</v>
      </c>
      <c r="Z64" s="24"/>
      <c r="AA64" s="22"/>
      <c r="AB64" s="79">
        <f t="shared" si="30"/>
        <v>43628.938883643234</v>
      </c>
      <c r="AC64" s="79">
        <f t="shared" si="31"/>
        <v>43628.813883643234</v>
      </c>
      <c r="AD64" s="25">
        <f t="shared" si="32"/>
        <v>1.3034669765693252</v>
      </c>
      <c r="AE64" s="79">
        <f t="shared" si="33"/>
        <v>43628.938883643234</v>
      </c>
      <c r="AF64" s="79">
        <f t="shared" si="34"/>
        <v>43628.813883643234</v>
      </c>
      <c r="AG64" s="25">
        <f t="shared" si="35"/>
        <v>1.3034669765693252</v>
      </c>
      <c r="AH64" s="14">
        <f t="shared" si="36"/>
        <v>1.7279815384615354E-2</v>
      </c>
      <c r="AI64" s="14">
        <f t="shared" si="37"/>
        <v>1.7279815384615355E-3</v>
      </c>
      <c r="AJ64" s="14">
        <f t="shared" si="38"/>
        <v>1.900779692307689E-2</v>
      </c>
      <c r="AK64" s="29">
        <v>26</v>
      </c>
      <c r="AL64" s="30"/>
      <c r="AM64" s="6"/>
      <c r="AN64" s="31"/>
      <c r="AO64" s="6">
        <f t="shared" si="40"/>
        <v>23.2</v>
      </c>
      <c r="AP64" s="74">
        <f t="shared" si="41"/>
        <v>1.2E-2</v>
      </c>
    </row>
    <row r="65" spans="1:42" hidden="1" x14ac:dyDescent="0.3">
      <c r="C65" s="14"/>
      <c r="D65" s="14"/>
      <c r="E65" s="14"/>
      <c r="F65" s="34" t="s">
        <v>64</v>
      </c>
      <c r="G65" s="33">
        <f t="shared" si="1"/>
        <v>20.570084786158986</v>
      </c>
      <c r="H65" s="6"/>
      <c r="I65" s="85"/>
      <c r="J65" t="s">
        <v>59</v>
      </c>
      <c r="K65" s="6">
        <v>45</v>
      </c>
      <c r="L65" s="26">
        <f t="shared" si="46"/>
        <v>439.91338980354726</v>
      </c>
      <c r="M65" s="6">
        <f t="shared" si="21"/>
        <v>707.97197440000002</v>
      </c>
      <c r="N65" s="6">
        <f t="shared" si="28"/>
        <v>12.300000000000011</v>
      </c>
      <c r="O65" s="6">
        <f t="shared" si="13"/>
        <v>19.794931200000018</v>
      </c>
      <c r="P65" s="6">
        <f t="shared" si="45"/>
        <v>490.44247594050739</v>
      </c>
      <c r="Q65" s="6">
        <f t="shared" si="14"/>
        <v>789.29065600000001</v>
      </c>
      <c r="R65" s="1">
        <v>6074.5599999999995</v>
      </c>
      <c r="S65" s="1">
        <v>1917</v>
      </c>
      <c r="T65" s="1">
        <v>132</v>
      </c>
      <c r="U65" s="6">
        <f t="shared" si="15"/>
        <v>1813.5599999999995</v>
      </c>
      <c r="V65" s="20">
        <v>3.2000000000000001E-2</v>
      </c>
      <c r="W65" s="20">
        <v>0.111</v>
      </c>
      <c r="X65" s="21" t="s">
        <v>44</v>
      </c>
      <c r="Y65" s="22">
        <f t="shared" si="3"/>
        <v>0.125</v>
      </c>
      <c r="Z65" s="24"/>
      <c r="AA65" s="22"/>
      <c r="AB65" s="79">
        <f t="shared" si="30"/>
        <v>43628.98208686609</v>
      </c>
      <c r="AC65" s="79">
        <f t="shared" si="31"/>
        <v>43628.85708686609</v>
      </c>
      <c r="AD65" s="25">
        <f t="shared" si="32"/>
        <v>1.3466701994257164</v>
      </c>
      <c r="AE65" s="79">
        <f t="shared" si="33"/>
        <v>43628.98208686609</v>
      </c>
      <c r="AF65" s="79">
        <f t="shared" si="34"/>
        <v>43628.85708686609</v>
      </c>
      <c r="AG65" s="25">
        <f t="shared" si="35"/>
        <v>1.3466701994257164</v>
      </c>
      <c r="AH65" s="14">
        <f t="shared" si="36"/>
        <v>3.9275657142857183E-2</v>
      </c>
      <c r="AI65" s="14">
        <f t="shared" si="37"/>
        <v>3.9275657142857183E-3</v>
      </c>
      <c r="AJ65" s="14">
        <f t="shared" si="38"/>
        <v>4.3203222857142898E-2</v>
      </c>
      <c r="AK65" s="29">
        <v>21</v>
      </c>
      <c r="AL65" s="30"/>
      <c r="AM65" s="6"/>
      <c r="AN65" s="31"/>
      <c r="AO65" s="6">
        <f t="shared" si="40"/>
        <v>15.2</v>
      </c>
      <c r="AP65" s="74">
        <f t="shared" si="41"/>
        <v>3.2000000000000001E-2</v>
      </c>
    </row>
    <row r="66" spans="1:42" x14ac:dyDescent="0.3">
      <c r="A66" t="s">
        <v>18</v>
      </c>
      <c r="B66">
        <v>1</v>
      </c>
      <c r="C66" s="14">
        <v>0.12638888888888888</v>
      </c>
      <c r="D66" s="14">
        <f>SUM(AJ60:AJ66)</f>
        <v>0.15606175016731663</v>
      </c>
      <c r="E66" s="14"/>
      <c r="G66" s="33">
        <f t="shared" si="1"/>
        <v>20.813498066214379</v>
      </c>
      <c r="H66" s="6"/>
      <c r="I66" s="84"/>
      <c r="J66" t="s">
        <v>32</v>
      </c>
      <c r="K66" s="6">
        <v>50.5</v>
      </c>
      <c r="L66" s="26">
        <f t="shared" si="46"/>
        <v>445.41338980354726</v>
      </c>
      <c r="M66" s="6">
        <f t="shared" si="21"/>
        <v>716.82336640000005</v>
      </c>
      <c r="N66" s="6">
        <f t="shared" si="28"/>
        <v>5.5</v>
      </c>
      <c r="O66" s="6">
        <f t="shared" si="13"/>
        <v>8.8513920000000006</v>
      </c>
      <c r="P66" s="6">
        <f t="shared" si="45"/>
        <v>484.94247594050739</v>
      </c>
      <c r="Q66" s="6">
        <f t="shared" si="14"/>
        <v>780.43926399999998</v>
      </c>
      <c r="R66" s="1">
        <v>5434.96</v>
      </c>
      <c r="S66" s="1">
        <v>178</v>
      </c>
      <c r="T66" s="1">
        <v>866</v>
      </c>
      <c r="U66" s="6">
        <f t="shared" si="15"/>
        <v>-639.59999999999945</v>
      </c>
      <c r="V66" s="20">
        <v>-2.3E-2</v>
      </c>
      <c r="W66" s="20">
        <v>4.8000000000000001E-2</v>
      </c>
      <c r="X66" s="21" t="s">
        <v>44</v>
      </c>
      <c r="Y66" s="22">
        <f t="shared" si="3"/>
        <v>0.125</v>
      </c>
      <c r="Z66" s="24"/>
      <c r="AA66" s="22"/>
      <c r="AB66" s="79">
        <f t="shared" si="30"/>
        <v>43628.992229086092</v>
      </c>
      <c r="AC66" s="79">
        <f t="shared" si="31"/>
        <v>43628.867229086092</v>
      </c>
      <c r="AD66" s="25">
        <f t="shared" si="32"/>
        <v>1.3568124194280244</v>
      </c>
      <c r="AE66" s="79">
        <f t="shared" si="33"/>
        <v>43628.992229086092</v>
      </c>
      <c r="AF66" s="79">
        <f t="shared" si="34"/>
        <v>43628.867229086092</v>
      </c>
      <c r="AG66" s="25">
        <f t="shared" si="35"/>
        <v>1.3568124194280244</v>
      </c>
      <c r="AH66" s="14">
        <f t="shared" si="36"/>
        <v>9.2201999999999996E-3</v>
      </c>
      <c r="AI66" s="14">
        <f t="shared" si="37"/>
        <v>9.2201999999999996E-4</v>
      </c>
      <c r="AJ66" s="14">
        <f t="shared" si="38"/>
        <v>1.014222E-2</v>
      </c>
      <c r="AK66" s="29">
        <v>40</v>
      </c>
      <c r="AL66" s="30"/>
      <c r="AM66" s="6"/>
      <c r="AN66" s="31"/>
      <c r="AO66" s="6">
        <f t="shared" si="40"/>
        <v>40.65</v>
      </c>
      <c r="AP66" s="74">
        <f t="shared" si="41"/>
        <v>-2.3E-2</v>
      </c>
    </row>
    <row r="67" spans="1:42" hidden="1" x14ac:dyDescent="0.3">
      <c r="C67" s="14"/>
      <c r="D67" s="14"/>
      <c r="E67" s="14"/>
      <c r="G67" s="33">
        <f t="shared" si="1"/>
        <v>21.635413037671242</v>
      </c>
      <c r="H67" s="6"/>
      <c r="I67" s="84"/>
      <c r="J67" t="s">
        <v>61</v>
      </c>
      <c r="K67" s="6">
        <v>13</v>
      </c>
      <c r="L67" s="26">
        <f>$L$66+K67</f>
        <v>458.41338980354726</v>
      </c>
      <c r="M67" s="6">
        <f t="shared" si="21"/>
        <v>737.74483840000005</v>
      </c>
      <c r="N67" s="6">
        <f t="shared" si="28"/>
        <v>13</v>
      </c>
      <c r="O67" s="6">
        <f t="shared" si="13"/>
        <v>20.921472000000001</v>
      </c>
      <c r="P67" s="6">
        <f t="shared" si="45"/>
        <v>471.94247594050739</v>
      </c>
      <c r="Q67" s="6">
        <f t="shared" si="14"/>
        <v>759.51779199999999</v>
      </c>
      <c r="R67" s="1">
        <v>4942.96</v>
      </c>
      <c r="S67" s="1">
        <v>324</v>
      </c>
      <c r="T67" s="1">
        <v>851</v>
      </c>
      <c r="U67" s="6">
        <f t="shared" si="15"/>
        <v>-492</v>
      </c>
      <c r="V67" s="20">
        <v>-8.0000000000000002E-3</v>
      </c>
      <c r="W67" s="20">
        <v>7.4999999999999997E-2</v>
      </c>
      <c r="X67" s="21" t="s">
        <v>44</v>
      </c>
      <c r="Y67" s="22">
        <f t="shared" si="3"/>
        <v>0.125</v>
      </c>
      <c r="Z67" s="24"/>
      <c r="AA67" s="22"/>
      <c r="AB67" s="79">
        <f t="shared" si="30"/>
        <v>43629.026475543236</v>
      </c>
      <c r="AC67" s="79">
        <f t="shared" si="31"/>
        <v>43628.901475543236</v>
      </c>
      <c r="AD67" s="25">
        <f t="shared" si="32"/>
        <v>1.3910588765720604</v>
      </c>
      <c r="AE67" s="79">
        <f t="shared" si="33"/>
        <v>43629.026475543236</v>
      </c>
      <c r="AF67" s="79">
        <f t="shared" si="34"/>
        <v>43628.901475543236</v>
      </c>
      <c r="AG67" s="25">
        <f t="shared" si="35"/>
        <v>1.3910588765720604</v>
      </c>
      <c r="AH67" s="14">
        <f t="shared" si="36"/>
        <v>3.1133142857142859E-2</v>
      </c>
      <c r="AI67" s="14">
        <f t="shared" si="37"/>
        <v>3.1133142857142863E-3</v>
      </c>
      <c r="AJ67" s="14">
        <f t="shared" si="38"/>
        <v>3.4246457142857144E-2</v>
      </c>
      <c r="AK67" s="29"/>
      <c r="AL67" s="30"/>
      <c r="AM67" s="6"/>
      <c r="AN67" s="31"/>
      <c r="AO67" s="6">
        <f t="shared" si="40"/>
        <v>32.4</v>
      </c>
      <c r="AP67" s="74">
        <f t="shared" si="41"/>
        <v>-8.0000000000000002E-3</v>
      </c>
    </row>
    <row r="68" spans="1:42" hidden="1" x14ac:dyDescent="0.3">
      <c r="C68" s="14"/>
      <c r="D68" s="14"/>
      <c r="E68" s="14"/>
      <c r="F68" s="34" t="s">
        <v>64</v>
      </c>
      <c r="G68" s="33">
        <f t="shared" si="1"/>
        <v>22.869549979339354</v>
      </c>
      <c r="H68" s="6"/>
      <c r="I68" s="84"/>
      <c r="J68" t="s">
        <v>60</v>
      </c>
      <c r="K68" s="6">
        <v>25.2</v>
      </c>
      <c r="L68" s="26">
        <f>$L$66+K68</f>
        <v>470.61338980354725</v>
      </c>
      <c r="M68" s="6">
        <f t="shared" si="21"/>
        <v>757.37883520000003</v>
      </c>
      <c r="N68" s="6">
        <f t="shared" si="28"/>
        <v>12.199999999999989</v>
      </c>
      <c r="O68" s="6">
        <f t="shared" si="13"/>
        <v>19.633996799999984</v>
      </c>
      <c r="P68" s="6">
        <f t="shared" si="45"/>
        <v>459.7424759405074</v>
      </c>
      <c r="Q68" s="6">
        <f t="shared" si="14"/>
        <v>739.88379520000001</v>
      </c>
      <c r="R68" s="1">
        <v>7022.48</v>
      </c>
      <c r="S68" s="1">
        <v>2183</v>
      </c>
      <c r="T68" s="1">
        <v>102</v>
      </c>
      <c r="U68" s="6">
        <f t="shared" si="15"/>
        <v>2079.5199999999995</v>
      </c>
      <c r="V68" s="20">
        <v>3.5000000000000003E-2</v>
      </c>
      <c r="W68" s="20">
        <v>0.11799999999999999</v>
      </c>
      <c r="X68" s="21" t="s">
        <v>44</v>
      </c>
      <c r="Y68" s="22">
        <f t="shared" si="3"/>
        <v>0.125</v>
      </c>
      <c r="Z68" s="24"/>
      <c r="AA68" s="22"/>
      <c r="AB68" s="79">
        <f t="shared" si="30"/>
        <v>43629.077897915806</v>
      </c>
      <c r="AC68" s="79">
        <f t="shared" si="31"/>
        <v>43628.952897915806</v>
      </c>
      <c r="AD68" s="25">
        <f t="shared" si="32"/>
        <v>1.4424812491415651</v>
      </c>
      <c r="AE68" s="79">
        <f t="shared" si="33"/>
        <v>43629.077897915806</v>
      </c>
      <c r="AF68" s="79">
        <f t="shared" si="34"/>
        <v>43628.952897915806</v>
      </c>
      <c r="AG68" s="25">
        <f t="shared" si="35"/>
        <v>1.4424812491415651</v>
      </c>
      <c r="AH68" s="14">
        <f t="shared" si="36"/>
        <v>4.6747611428571395E-2</v>
      </c>
      <c r="AI68" s="14">
        <f t="shared" si="37"/>
        <v>4.6747611428571397E-3</v>
      </c>
      <c r="AJ68" s="14">
        <f t="shared" si="38"/>
        <v>5.1422372571428537E-2</v>
      </c>
      <c r="AK68" s="29">
        <v>17.5</v>
      </c>
      <c r="AL68" s="30"/>
      <c r="AM68" s="6"/>
      <c r="AN68" s="31"/>
      <c r="AO68" s="6">
        <f t="shared" si="40"/>
        <v>13.999999999999998</v>
      </c>
      <c r="AP68" s="74">
        <f t="shared" si="41"/>
        <v>3.5000000000000003E-2</v>
      </c>
    </row>
    <row r="69" spans="1:42" hidden="1" x14ac:dyDescent="0.3">
      <c r="C69" s="14"/>
      <c r="D69" s="14"/>
      <c r="E69" s="14"/>
      <c r="F69" s="34" t="s">
        <v>65</v>
      </c>
      <c r="G69" s="33"/>
      <c r="H69" s="6"/>
      <c r="I69" s="84"/>
      <c r="J69" t="s">
        <v>203</v>
      </c>
      <c r="K69" s="6">
        <v>32.799999999999997</v>
      </c>
      <c r="L69" s="26">
        <f>$L$66+K69</f>
        <v>478.21338980354727</v>
      </c>
      <c r="M69" s="6">
        <f t="shared" ref="M69" si="48">L69*1.609344</f>
        <v>769.60984960000008</v>
      </c>
      <c r="N69" s="6">
        <f t="shared" si="28"/>
        <v>7.6000000000000227</v>
      </c>
      <c r="O69" s="6">
        <f t="shared" ref="O69" si="49">N69*1.609344</f>
        <v>12.231014400000037</v>
      </c>
      <c r="P69" s="6">
        <f t="shared" si="45"/>
        <v>452.14247594050738</v>
      </c>
      <c r="Q69" s="6">
        <f t="shared" ref="Q69" si="50">P69*1.609344</f>
        <v>727.65278079999996</v>
      </c>
      <c r="R69" s="1">
        <v>5192</v>
      </c>
      <c r="S69" s="1">
        <v>185</v>
      </c>
      <c r="T69" s="1">
        <v>2020</v>
      </c>
      <c r="U69" s="6">
        <f t="shared" si="15"/>
        <v>-1830.4799999999996</v>
      </c>
      <c r="V69" s="20">
        <v>-4.7E-2</v>
      </c>
      <c r="W69" s="20">
        <v>0.08</v>
      </c>
      <c r="X69" s="21" t="s">
        <v>44</v>
      </c>
      <c r="Y69" s="22">
        <f t="shared" si="3"/>
        <v>0.125</v>
      </c>
      <c r="Z69" s="24"/>
      <c r="AA69" s="22"/>
      <c r="AB69" s="79">
        <f t="shared" si="30"/>
        <v>43629.089222929142</v>
      </c>
      <c r="AC69" s="79">
        <f t="shared" si="31"/>
        <v>43628.964222929142</v>
      </c>
      <c r="AD69" s="25">
        <f t="shared" si="32"/>
        <v>1.4538062624778831</v>
      </c>
      <c r="AE69" s="79">
        <f t="shared" si="33"/>
        <v>43629.089222929142</v>
      </c>
      <c r="AF69" s="79">
        <f t="shared" si="34"/>
        <v>43628.964222929142</v>
      </c>
      <c r="AG69" s="25">
        <f t="shared" si="35"/>
        <v>1.4538062624778831</v>
      </c>
      <c r="AH69" s="14">
        <f t="shared" si="36"/>
        <v>1.1325013333333368E-2</v>
      </c>
      <c r="AI69" s="14">
        <f t="shared" si="37"/>
        <v>0</v>
      </c>
      <c r="AJ69" s="14">
        <f t="shared" si="38"/>
        <v>1.1325013333333368E-2</v>
      </c>
      <c r="AK69" s="29">
        <v>45</v>
      </c>
      <c r="AL69" s="30">
        <v>0</v>
      </c>
      <c r="AM69" s="6"/>
      <c r="AN69" s="31"/>
      <c r="AO69" s="6">
        <f t="shared" si="40"/>
        <v>53.85</v>
      </c>
      <c r="AP69" s="74">
        <f t="shared" si="41"/>
        <v>-4.7E-2</v>
      </c>
    </row>
    <row r="70" spans="1:42" hidden="1" x14ac:dyDescent="0.3">
      <c r="C70" s="14"/>
      <c r="D70" s="14"/>
      <c r="E70" s="14"/>
      <c r="F70" s="34" t="s">
        <v>65</v>
      </c>
      <c r="G70" s="33">
        <f t="shared" si="1"/>
        <v>23.281802139419597</v>
      </c>
      <c r="H70" s="6"/>
      <c r="I70" s="84"/>
      <c r="J70" t="s">
        <v>62</v>
      </c>
      <c r="K70" s="6">
        <v>37.6</v>
      </c>
      <c r="L70" s="26">
        <f>$L$66+K70</f>
        <v>483.01338980354728</v>
      </c>
      <c r="M70" s="6">
        <f t="shared" si="21"/>
        <v>777.33470080000006</v>
      </c>
      <c r="N70" s="6">
        <f t="shared" si="28"/>
        <v>4.8000000000000114</v>
      </c>
      <c r="O70" s="6">
        <f t="shared" ref="O70" si="51">N70*1.609344</f>
        <v>7.7248512000000185</v>
      </c>
      <c r="P70" s="6">
        <f t="shared" si="45"/>
        <v>447.34247594050737</v>
      </c>
      <c r="Q70" s="6">
        <f t="shared" si="14"/>
        <v>719.92792959999997</v>
      </c>
      <c r="R70" s="1">
        <v>3692</v>
      </c>
      <c r="S70" s="1">
        <v>1</v>
      </c>
      <c r="T70" s="1">
        <v>1481</v>
      </c>
      <c r="U70" s="6">
        <f t="shared" si="15"/>
        <v>-1500</v>
      </c>
      <c r="V70" s="20">
        <v>-6.2E-2</v>
      </c>
      <c r="W70" s="20">
        <v>2E-3</v>
      </c>
      <c r="X70" s="21" t="s">
        <v>44</v>
      </c>
      <c r="Y70" s="22">
        <f t="shared" si="3"/>
        <v>0.125</v>
      </c>
      <c r="Z70" s="24"/>
      <c r="AA70" s="22"/>
      <c r="AB70" s="79">
        <f t="shared" si="30"/>
        <v>43629.095075089142</v>
      </c>
      <c r="AC70" s="79">
        <f t="shared" si="31"/>
        <v>43628.970075089142</v>
      </c>
      <c r="AD70" s="25">
        <f t="shared" si="32"/>
        <v>1.4596584224782418</v>
      </c>
      <c r="AE70" s="79">
        <f t="shared" si="33"/>
        <v>43629.095075089142</v>
      </c>
      <c r="AF70" s="79">
        <f t="shared" si="34"/>
        <v>43628.970075089142</v>
      </c>
      <c r="AG70" s="25">
        <f t="shared" si="35"/>
        <v>1.4596584224782418</v>
      </c>
      <c r="AH70" s="14">
        <f t="shared" si="36"/>
        <v>5.8521600000000134E-3</v>
      </c>
      <c r="AI70" s="14">
        <f t="shared" si="37"/>
        <v>0</v>
      </c>
      <c r="AJ70" s="14">
        <f t="shared" si="38"/>
        <v>5.8521600000000134E-3</v>
      </c>
      <c r="AK70" s="29">
        <v>55</v>
      </c>
      <c r="AL70" s="30">
        <v>0</v>
      </c>
      <c r="AM70" s="6"/>
      <c r="AN70" s="31"/>
      <c r="AO70" s="6">
        <f t="shared" ref="AO70:AO101" si="52">$AK$2-IF(V70&lt;0, 550, 400)*V70</f>
        <v>62.1</v>
      </c>
      <c r="AP70" s="74">
        <f t="shared" ref="AP70:AP101" si="53">V70</f>
        <v>-6.2E-2</v>
      </c>
    </row>
    <row r="71" spans="1:42" x14ac:dyDescent="0.3">
      <c r="A71" t="s">
        <v>19</v>
      </c>
      <c r="B71">
        <v>1</v>
      </c>
      <c r="C71" s="14">
        <v>0.12013888888888889</v>
      </c>
      <c r="D71" s="14">
        <f>SUM(AJ67:AJ71)</f>
        <v>0.14736639733333329</v>
      </c>
      <c r="E71" s="14"/>
      <c r="G71" s="33">
        <f t="shared" si="1"/>
        <v>0.35029160231351852</v>
      </c>
      <c r="H71" s="6"/>
      <c r="I71" s="84"/>
      <c r="J71" t="s">
        <v>33</v>
      </c>
      <c r="K71" s="6">
        <v>54.5</v>
      </c>
      <c r="L71" s="26">
        <f>$L$66+K71</f>
        <v>499.91338980354726</v>
      </c>
      <c r="M71" s="6">
        <f t="shared" si="21"/>
        <v>804.53261440000006</v>
      </c>
      <c r="N71" s="6">
        <f t="shared" si="28"/>
        <v>16.899999999999977</v>
      </c>
      <c r="O71" s="6">
        <f t="shared" si="13"/>
        <v>27.197913599999964</v>
      </c>
      <c r="P71" s="6">
        <f t="shared" si="45"/>
        <v>430.44247594050739</v>
      </c>
      <c r="Q71" s="6">
        <f t="shared" si="14"/>
        <v>692.73001599999998</v>
      </c>
      <c r="R71" s="1">
        <v>3168.48</v>
      </c>
      <c r="S71" s="1">
        <v>633.04</v>
      </c>
      <c r="T71" s="1">
        <v>638</v>
      </c>
      <c r="U71" s="6">
        <f t="shared" si="15"/>
        <v>-523.52</v>
      </c>
      <c r="V71" s="20">
        <v>-7.0000000000000001E-3</v>
      </c>
      <c r="W71" s="20">
        <v>5.2999999999999999E-2</v>
      </c>
      <c r="X71" s="21" t="s">
        <v>44</v>
      </c>
      <c r="Y71" s="22">
        <f t="shared" si="3"/>
        <v>0.125</v>
      </c>
      <c r="Z71" s="24"/>
      <c r="AA71" s="22"/>
      <c r="AB71" s="79">
        <f t="shared" si="30"/>
        <v>43629.13959548343</v>
      </c>
      <c r="AC71" s="79">
        <f t="shared" si="31"/>
        <v>43629.01459548343</v>
      </c>
      <c r="AD71" s="25">
        <f t="shared" si="32"/>
        <v>1.5041788167654886</v>
      </c>
      <c r="AE71" s="79">
        <f t="shared" si="33"/>
        <v>43629.13959548343</v>
      </c>
      <c r="AF71" s="79">
        <f t="shared" si="34"/>
        <v>43629.01459548343</v>
      </c>
      <c r="AG71" s="25">
        <f t="shared" si="35"/>
        <v>1.5041788167654886</v>
      </c>
      <c r="AH71" s="14">
        <f t="shared" si="36"/>
        <v>4.0473085714285657E-2</v>
      </c>
      <c r="AI71" s="14">
        <f t="shared" si="37"/>
        <v>4.0473085714285663E-3</v>
      </c>
      <c r="AJ71" s="14">
        <f t="shared" si="38"/>
        <v>4.4520394285714221E-2</v>
      </c>
      <c r="AK71" s="29"/>
      <c r="AL71" s="30"/>
      <c r="AM71" s="6"/>
      <c r="AN71" s="31"/>
      <c r="AO71" s="6">
        <f t="shared" si="52"/>
        <v>31.85</v>
      </c>
      <c r="AP71" s="74">
        <f t="shared" si="53"/>
        <v>-7.0000000000000001E-3</v>
      </c>
    </row>
    <row r="72" spans="1:42" hidden="1" x14ac:dyDescent="0.3">
      <c r="C72" s="14"/>
      <c r="D72" s="14"/>
      <c r="E72" s="14"/>
      <c r="G72" s="33">
        <f t="shared" si="1"/>
        <v>3.9003423909307458</v>
      </c>
      <c r="H72" s="6"/>
      <c r="I72" s="84"/>
      <c r="J72" t="s">
        <v>66</v>
      </c>
      <c r="K72" s="6">
        <v>8.6999999999999993</v>
      </c>
      <c r="L72" s="26">
        <f>$L$71+K72</f>
        <v>508.61338980354725</v>
      </c>
      <c r="M72" s="6">
        <f t="shared" si="21"/>
        <v>818.53390720000004</v>
      </c>
      <c r="N72" s="6">
        <f t="shared" si="28"/>
        <v>8.6999999999999886</v>
      </c>
      <c r="O72" s="6">
        <f t="shared" si="13"/>
        <v>14.001292799999982</v>
      </c>
      <c r="P72" s="6">
        <f t="shared" si="45"/>
        <v>421.7424759405074</v>
      </c>
      <c r="Q72" s="6">
        <f t="shared" si="14"/>
        <v>678.72872319999999</v>
      </c>
      <c r="R72" s="1">
        <v>3204.56</v>
      </c>
      <c r="S72" s="1">
        <v>393.59999999999997</v>
      </c>
      <c r="T72" s="1">
        <v>-360.79999999999995</v>
      </c>
      <c r="U72" s="6">
        <f t="shared" si="15"/>
        <v>36.079999999999927</v>
      </c>
      <c r="V72" s="20">
        <v>-2E-3</v>
      </c>
      <c r="W72" s="20">
        <v>6.3E-2</v>
      </c>
      <c r="X72" s="21" t="s">
        <v>44</v>
      </c>
      <c r="Y72" s="22">
        <f t="shared" si="3"/>
        <v>0.125</v>
      </c>
      <c r="Z72" s="24"/>
      <c r="AA72" s="22"/>
      <c r="AB72" s="79">
        <f t="shared" si="30"/>
        <v>43629.287514266289</v>
      </c>
      <c r="AC72" s="79">
        <f t="shared" si="31"/>
        <v>43629.162514266289</v>
      </c>
      <c r="AD72" s="25">
        <f t="shared" si="32"/>
        <v>1.6520975996245397</v>
      </c>
      <c r="AE72" s="79">
        <f t="shared" si="33"/>
        <v>43629.287514266289</v>
      </c>
      <c r="AF72" s="79">
        <f t="shared" si="34"/>
        <v>43629.162514266289</v>
      </c>
      <c r="AG72" s="25">
        <f t="shared" si="35"/>
        <v>1.6520975996245397</v>
      </c>
      <c r="AH72" s="14">
        <f t="shared" si="36"/>
        <v>2.0835257142857114E-2</v>
      </c>
      <c r="AI72" s="14">
        <f t="shared" si="37"/>
        <v>0.12708352571428572</v>
      </c>
      <c r="AJ72" s="14">
        <f t="shared" si="38"/>
        <v>0.14791878285714283</v>
      </c>
      <c r="AK72" s="29"/>
      <c r="AL72" s="30"/>
      <c r="AM72" s="6"/>
      <c r="AN72" s="31">
        <v>180</v>
      </c>
      <c r="AO72" s="6">
        <f t="shared" si="52"/>
        <v>29.1</v>
      </c>
      <c r="AP72" s="74">
        <f t="shared" si="53"/>
        <v>-2E-3</v>
      </c>
    </row>
    <row r="73" spans="1:42" hidden="1" x14ac:dyDescent="0.3">
      <c r="C73" s="14"/>
      <c r="D73" s="14"/>
      <c r="E73" s="14"/>
      <c r="F73" s="34" t="s">
        <v>64</v>
      </c>
      <c r="G73" s="33">
        <f t="shared" si="1"/>
        <v>4.9920140709145926</v>
      </c>
      <c r="H73" s="6"/>
      <c r="I73" s="84"/>
      <c r="J73" t="s">
        <v>261</v>
      </c>
      <c r="K73" s="6">
        <v>19.8</v>
      </c>
      <c r="L73" s="26">
        <f t="shared" ref="L73:L80" si="54">$L$71+K73</f>
        <v>519.71338980354722</v>
      </c>
      <c r="M73" s="6">
        <f t="shared" si="21"/>
        <v>836.39762559999997</v>
      </c>
      <c r="N73" s="6">
        <f t="shared" si="28"/>
        <v>11.099999999999966</v>
      </c>
      <c r="O73" s="6">
        <f t="shared" si="13"/>
        <v>17.863718399999946</v>
      </c>
      <c r="P73" s="6">
        <f t="shared" si="45"/>
        <v>410.64247594050744</v>
      </c>
      <c r="Q73" s="6">
        <f t="shared" si="14"/>
        <v>660.86500480000007</v>
      </c>
      <c r="R73" s="1">
        <v>6120.48</v>
      </c>
      <c r="S73" s="1">
        <v>3020.8799999999997</v>
      </c>
      <c r="T73" s="1">
        <v>-118.08</v>
      </c>
      <c r="U73" s="6">
        <f t="shared" si="15"/>
        <v>2915.9199999999996</v>
      </c>
      <c r="V73" s="20">
        <v>4.8000000000000001E-2</v>
      </c>
      <c r="W73" s="20">
        <v>0.114</v>
      </c>
      <c r="X73" s="21" t="s">
        <v>44</v>
      </c>
      <c r="Y73" s="22">
        <f t="shared" si="3"/>
        <v>0.125</v>
      </c>
      <c r="Z73" s="24"/>
      <c r="AA73" s="22"/>
      <c r="AB73" s="79">
        <f t="shared" si="30"/>
        <v>43629.333000586288</v>
      </c>
      <c r="AC73" s="79">
        <f t="shared" si="31"/>
        <v>43629.208000586288</v>
      </c>
      <c r="AD73" s="25">
        <f t="shared" si="32"/>
        <v>1.6975839196238667</v>
      </c>
      <c r="AE73" s="79">
        <f t="shared" si="33"/>
        <v>43629.333000586288</v>
      </c>
      <c r="AF73" s="79">
        <f t="shared" si="34"/>
        <v>43629.208000586288</v>
      </c>
      <c r="AG73" s="25">
        <f t="shared" si="35"/>
        <v>1.6975839196238667</v>
      </c>
      <c r="AH73" s="14">
        <f t="shared" si="36"/>
        <v>4.1351199999999873E-2</v>
      </c>
      <c r="AI73" s="14">
        <f t="shared" si="37"/>
        <v>4.1351199999999878E-3</v>
      </c>
      <c r="AJ73" s="14">
        <f t="shared" si="38"/>
        <v>4.5486319999999858E-2</v>
      </c>
      <c r="AK73" s="29">
        <v>18</v>
      </c>
      <c r="AL73" s="30"/>
      <c r="AM73" s="6"/>
      <c r="AN73" s="31"/>
      <c r="AO73" s="6">
        <f t="shared" si="52"/>
        <v>8.8000000000000007</v>
      </c>
      <c r="AP73" s="74">
        <f t="shared" si="53"/>
        <v>4.8000000000000001E-2</v>
      </c>
    </row>
    <row r="74" spans="1:42" hidden="1" x14ac:dyDescent="0.3">
      <c r="C74" s="14"/>
      <c r="D74" s="14"/>
      <c r="E74" s="14"/>
      <c r="G74" s="33">
        <f t="shared" si="1"/>
        <v>6.2164566308492795</v>
      </c>
      <c r="H74" s="6"/>
      <c r="I74" s="84"/>
      <c r="J74" t="s">
        <v>67</v>
      </c>
      <c r="K74" s="6">
        <v>36.4</v>
      </c>
      <c r="L74" s="26">
        <f t="shared" si="54"/>
        <v>536.31338980354724</v>
      </c>
      <c r="M74" s="6">
        <f t="shared" si="21"/>
        <v>863.11273600000004</v>
      </c>
      <c r="N74" s="6">
        <f t="shared" si="28"/>
        <v>16.600000000000023</v>
      </c>
      <c r="O74" s="6">
        <f t="shared" si="13"/>
        <v>26.715110400000039</v>
      </c>
      <c r="P74" s="6">
        <f t="shared" si="45"/>
        <v>394.04247594050742</v>
      </c>
      <c r="Q74" s="6">
        <f t="shared" si="14"/>
        <v>634.14989439999999</v>
      </c>
      <c r="R74" s="1">
        <v>7435.7599999999993</v>
      </c>
      <c r="S74" s="1">
        <v>1967.9999999999998</v>
      </c>
      <c r="T74" s="1">
        <v>-646.16</v>
      </c>
      <c r="U74" s="6">
        <f t="shared" si="15"/>
        <v>1315.2799999999997</v>
      </c>
      <c r="V74" s="20">
        <v>1.7999999999999999E-2</v>
      </c>
      <c r="W74" s="20">
        <v>0.10299999999999999</v>
      </c>
      <c r="X74" s="21" t="s">
        <v>44</v>
      </c>
      <c r="Y74" s="22">
        <f t="shared" si="3"/>
        <v>0.125</v>
      </c>
      <c r="Z74" s="24"/>
      <c r="AA74" s="22"/>
      <c r="AB74" s="79">
        <f t="shared" si="30"/>
        <v>43629.384019026285</v>
      </c>
      <c r="AC74" s="79">
        <f t="shared" si="31"/>
        <v>43629.259019026285</v>
      </c>
      <c r="AD74" s="25">
        <f t="shared" si="32"/>
        <v>1.7486023596211453</v>
      </c>
      <c r="AE74" s="79">
        <f t="shared" si="33"/>
        <v>43629.384019026285</v>
      </c>
      <c r="AF74" s="79">
        <f t="shared" si="34"/>
        <v>43629.259019026285</v>
      </c>
      <c r="AG74" s="25">
        <f t="shared" si="35"/>
        <v>1.7486023596211453</v>
      </c>
      <c r="AH74" s="14">
        <f t="shared" si="36"/>
        <v>4.6380400000000072E-2</v>
      </c>
      <c r="AI74" s="14">
        <f t="shared" si="37"/>
        <v>4.6380400000000073E-3</v>
      </c>
      <c r="AJ74" s="14">
        <f t="shared" si="38"/>
        <v>5.1018440000000082E-2</v>
      </c>
      <c r="AK74" s="29">
        <v>24</v>
      </c>
      <c r="AL74" s="30"/>
      <c r="AM74" s="6"/>
      <c r="AN74" s="31"/>
      <c r="AO74" s="6">
        <f t="shared" si="52"/>
        <v>20.8</v>
      </c>
      <c r="AP74" s="74">
        <f t="shared" si="53"/>
        <v>1.7999999999999999E-2</v>
      </c>
    </row>
    <row r="75" spans="1:42" hidden="1" x14ac:dyDescent="0.3">
      <c r="C75" s="14"/>
      <c r="D75" s="14"/>
      <c r="E75" s="14"/>
      <c r="G75" s="33">
        <f t="shared" si="1"/>
        <v>7.5188757394789718</v>
      </c>
      <c r="H75" s="6"/>
      <c r="I75" s="84"/>
      <c r="J75" t="s">
        <v>68</v>
      </c>
      <c r="K75" s="6">
        <v>57</v>
      </c>
      <c r="L75" s="26">
        <f t="shared" si="54"/>
        <v>556.91338980354726</v>
      </c>
      <c r="M75" s="6">
        <f t="shared" si="21"/>
        <v>896.26522239999997</v>
      </c>
      <c r="N75" s="6">
        <f t="shared" si="28"/>
        <v>20.600000000000023</v>
      </c>
      <c r="O75" s="6">
        <f t="shared" si="13"/>
        <v>33.152486400000036</v>
      </c>
      <c r="P75" s="6">
        <f t="shared" si="45"/>
        <v>373.44247594050739</v>
      </c>
      <c r="Q75" s="6">
        <f t="shared" si="14"/>
        <v>600.99740799999995</v>
      </c>
      <c r="R75" s="1">
        <v>6966.7199999999993</v>
      </c>
      <c r="S75" s="1">
        <v>957.76</v>
      </c>
      <c r="T75" s="1">
        <v>-1439.9199999999998</v>
      </c>
      <c r="U75" s="6">
        <f t="shared" si="15"/>
        <v>-469.03999999999996</v>
      </c>
      <c r="V75" s="20">
        <v>-4.0000000000000001E-3</v>
      </c>
      <c r="W75" s="20">
        <v>6.9000000000000006E-2</v>
      </c>
      <c r="X75" s="21" t="s">
        <v>44</v>
      </c>
      <c r="Y75" s="22">
        <f t="shared" si="3"/>
        <v>0.125</v>
      </c>
      <c r="Z75" s="24"/>
      <c r="AA75" s="22"/>
      <c r="AB75" s="79">
        <f t="shared" si="30"/>
        <v>43629.438286489145</v>
      </c>
      <c r="AC75" s="79">
        <f t="shared" si="31"/>
        <v>43629.313286489145</v>
      </c>
      <c r="AD75" s="25">
        <f t="shared" si="32"/>
        <v>1.8028698224807158</v>
      </c>
      <c r="AE75" s="79">
        <f t="shared" si="33"/>
        <v>43629.438286489145</v>
      </c>
      <c r="AF75" s="79">
        <f t="shared" si="34"/>
        <v>43629.313286489145</v>
      </c>
      <c r="AG75" s="25">
        <f t="shared" si="35"/>
        <v>1.8028698224807158</v>
      </c>
      <c r="AH75" s="14">
        <f t="shared" si="36"/>
        <v>4.9334057142857192E-2</v>
      </c>
      <c r="AI75" s="14">
        <f t="shared" si="37"/>
        <v>4.9334057142857192E-3</v>
      </c>
      <c r="AJ75" s="14">
        <f t="shared" si="38"/>
        <v>5.4267462857142915E-2</v>
      </c>
      <c r="AK75" s="29"/>
      <c r="AL75" s="30"/>
      <c r="AM75" s="6"/>
      <c r="AN75" s="31"/>
      <c r="AO75" s="6">
        <f t="shared" si="52"/>
        <v>30.2</v>
      </c>
      <c r="AP75" s="74">
        <f t="shared" si="53"/>
        <v>-4.0000000000000001E-3</v>
      </c>
    </row>
    <row r="76" spans="1:42" hidden="1" x14ac:dyDescent="0.3">
      <c r="C76" s="14"/>
      <c r="D76" s="14"/>
      <c r="E76" s="14"/>
      <c r="F76" s="34" t="s">
        <v>10</v>
      </c>
      <c r="G76" s="33">
        <f t="shared" si="1"/>
        <v>7.9842060618102551</v>
      </c>
      <c r="H76" s="6"/>
      <c r="I76" s="86"/>
      <c r="J76" t="s">
        <v>69</v>
      </c>
      <c r="K76" s="6">
        <v>61.6</v>
      </c>
      <c r="L76" s="26">
        <f t="shared" si="54"/>
        <v>561.51338980354728</v>
      </c>
      <c r="M76" s="6">
        <f t="shared" si="21"/>
        <v>903.66820480000001</v>
      </c>
      <c r="N76" s="6">
        <f t="shared" si="28"/>
        <v>4.6000000000000227</v>
      </c>
      <c r="O76" s="6">
        <f t="shared" ref="O76:O112" si="55">N76*1.609344</f>
        <v>7.4029824000000373</v>
      </c>
      <c r="P76" s="6">
        <f t="shared" si="45"/>
        <v>368.84247594050737</v>
      </c>
      <c r="Q76" s="6">
        <f t="shared" ref="Q76:Q100" si="56">P76*1.609344</f>
        <v>593.59442559999991</v>
      </c>
      <c r="R76" s="1">
        <v>7639.12</v>
      </c>
      <c r="S76" s="1">
        <v>715.04</v>
      </c>
      <c r="T76" s="1">
        <v>-52.48</v>
      </c>
      <c r="U76" s="6">
        <f t="shared" si="15"/>
        <v>672.40000000000055</v>
      </c>
      <c r="V76" s="20">
        <v>2.8000000000000001E-2</v>
      </c>
      <c r="W76" s="20">
        <v>6.2E-2</v>
      </c>
      <c r="X76" s="21" t="s">
        <v>44</v>
      </c>
      <c r="Y76" s="22">
        <f t="shared" si="3"/>
        <v>0.125</v>
      </c>
      <c r="Z76" s="24"/>
      <c r="AA76" s="22"/>
      <c r="AB76" s="79">
        <f t="shared" si="30"/>
        <v>43629.457675252575</v>
      </c>
      <c r="AC76" s="79">
        <f t="shared" si="31"/>
        <v>43629.332675252575</v>
      </c>
      <c r="AD76" s="25">
        <f t="shared" si="32"/>
        <v>1.8222585859111859</v>
      </c>
      <c r="AE76" s="79">
        <f t="shared" si="33"/>
        <v>43629.457675252575</v>
      </c>
      <c r="AF76" s="79">
        <f t="shared" si="34"/>
        <v>43629.332675252575</v>
      </c>
      <c r="AG76" s="25">
        <f t="shared" si="35"/>
        <v>1.8222585859111859</v>
      </c>
      <c r="AH76" s="14">
        <f t="shared" si="36"/>
        <v>1.7626148571428659E-2</v>
      </c>
      <c r="AI76" s="14">
        <f t="shared" si="37"/>
        <v>1.762614857142866E-3</v>
      </c>
      <c r="AJ76" s="14">
        <f t="shared" si="38"/>
        <v>1.9388763428571525E-2</v>
      </c>
      <c r="AK76" s="29">
        <v>17.5</v>
      </c>
      <c r="AL76" s="30"/>
      <c r="AM76" s="6"/>
      <c r="AN76" s="31"/>
      <c r="AO76" s="6">
        <f t="shared" si="52"/>
        <v>16.799999999999997</v>
      </c>
      <c r="AP76" s="74">
        <f t="shared" si="53"/>
        <v>2.8000000000000001E-2</v>
      </c>
    </row>
    <row r="77" spans="1:42" hidden="1" x14ac:dyDescent="0.3">
      <c r="C77" s="14"/>
      <c r="D77" s="14"/>
      <c r="E77" s="14"/>
      <c r="F77" s="34"/>
      <c r="G77" s="33">
        <f t="shared" si="1"/>
        <v>8.8187658789684065</v>
      </c>
      <c r="H77" s="6"/>
      <c r="I77" s="86"/>
      <c r="J77" t="s">
        <v>204</v>
      </c>
      <c r="K77" s="6">
        <v>74.8</v>
      </c>
      <c r="L77" s="26">
        <f t="shared" si="54"/>
        <v>574.71338980354722</v>
      </c>
      <c r="M77" s="6">
        <f t="shared" si="21"/>
        <v>924.91154559999995</v>
      </c>
      <c r="N77" s="6">
        <f t="shared" si="28"/>
        <v>13.199999999999932</v>
      </c>
      <c r="O77" s="6">
        <f t="shared" ref="O77:O80" si="57">N77*1.609344</f>
        <v>21.243340799999892</v>
      </c>
      <c r="P77" s="6">
        <f t="shared" si="45"/>
        <v>355.64247594050744</v>
      </c>
      <c r="Q77" s="6">
        <f t="shared" si="56"/>
        <v>572.35108480000008</v>
      </c>
      <c r="R77" s="1">
        <v>7246</v>
      </c>
      <c r="S77" s="1">
        <v>520</v>
      </c>
      <c r="T77" s="1">
        <v>899</v>
      </c>
      <c r="U77" s="6">
        <f t="shared" si="15"/>
        <v>-393.11999999999989</v>
      </c>
      <c r="V77" s="20">
        <v>-8.9999999999999993E-3</v>
      </c>
      <c r="W77" s="20">
        <v>6.0999999999999999E-2</v>
      </c>
      <c r="X77" s="21" t="s">
        <v>44</v>
      </c>
      <c r="Y77" s="22">
        <f t="shared" si="3"/>
        <v>0.125</v>
      </c>
      <c r="Z77" s="24"/>
      <c r="AA77" s="22"/>
      <c r="AB77" s="79">
        <f t="shared" si="30"/>
        <v>43629.49244857829</v>
      </c>
      <c r="AC77" s="79">
        <f t="shared" si="31"/>
        <v>43629.36744857829</v>
      </c>
      <c r="AD77" s="25">
        <f t="shared" si="32"/>
        <v>1.8570319116261089</v>
      </c>
      <c r="AE77" s="79">
        <f t="shared" si="33"/>
        <v>43629.49244857829</v>
      </c>
      <c r="AF77" s="79">
        <f t="shared" si="34"/>
        <v>43629.36744857829</v>
      </c>
      <c r="AG77" s="25">
        <f t="shared" si="35"/>
        <v>1.8570319116261089</v>
      </c>
      <c r="AH77" s="14">
        <f t="shared" si="36"/>
        <v>3.1612114285714123E-2</v>
      </c>
      <c r="AI77" s="14">
        <f t="shared" si="37"/>
        <v>3.1612114285714124E-3</v>
      </c>
      <c r="AJ77" s="14">
        <f t="shared" si="38"/>
        <v>3.4773325714285534E-2</v>
      </c>
      <c r="AK77" s="29"/>
      <c r="AL77" s="30"/>
      <c r="AM77" s="6"/>
      <c r="AN77" s="31"/>
      <c r="AO77" s="6">
        <f t="shared" si="52"/>
        <v>32.950000000000003</v>
      </c>
      <c r="AP77" s="74">
        <f t="shared" si="53"/>
        <v>-8.9999999999999993E-3</v>
      </c>
    </row>
    <row r="78" spans="1:42" hidden="1" x14ac:dyDescent="0.3">
      <c r="C78" s="14"/>
      <c r="D78" s="14"/>
      <c r="E78" s="14"/>
      <c r="F78" s="34"/>
      <c r="G78" s="33">
        <f t="shared" si="1"/>
        <v>9.9694468390080146</v>
      </c>
      <c r="H78" s="6"/>
      <c r="I78" s="84"/>
      <c r="J78" t="s">
        <v>205</v>
      </c>
      <c r="K78" s="6">
        <v>93</v>
      </c>
      <c r="L78" s="26">
        <f t="shared" si="54"/>
        <v>592.91338980354726</v>
      </c>
      <c r="M78" s="6">
        <f t="shared" si="21"/>
        <v>954.20160640000006</v>
      </c>
      <c r="N78" s="6">
        <f t="shared" si="28"/>
        <v>18.200000000000045</v>
      </c>
      <c r="O78" s="6">
        <f t="shared" si="57"/>
        <v>29.290060800000074</v>
      </c>
      <c r="P78" s="6"/>
      <c r="Q78" s="6"/>
      <c r="R78" s="1">
        <v>6827</v>
      </c>
      <c r="S78" s="1">
        <v>445</v>
      </c>
      <c r="T78" s="1">
        <v>883</v>
      </c>
      <c r="U78" s="6">
        <f t="shared" si="15"/>
        <v>-419</v>
      </c>
      <c r="V78" s="20">
        <v>-6.0000000000000001E-3</v>
      </c>
      <c r="W78" s="20">
        <v>3.4000000000000002E-2</v>
      </c>
      <c r="X78" s="21" t="s">
        <v>44</v>
      </c>
      <c r="Y78" s="22">
        <f t="shared" si="3"/>
        <v>0.125</v>
      </c>
      <c r="Z78" s="24"/>
      <c r="AA78" s="22"/>
      <c r="AB78" s="79">
        <f t="shared" si="30"/>
        <v>43629.540393618292</v>
      </c>
      <c r="AC78" s="79">
        <f t="shared" si="31"/>
        <v>43629.415393618292</v>
      </c>
      <c r="AD78" s="25">
        <f t="shared" si="32"/>
        <v>1.9049769516277593</v>
      </c>
      <c r="AE78" s="79">
        <f t="shared" si="33"/>
        <v>43629.540393618292</v>
      </c>
      <c r="AF78" s="79">
        <f t="shared" si="34"/>
        <v>43629.415393618292</v>
      </c>
      <c r="AG78" s="25">
        <f t="shared" si="35"/>
        <v>1.9049769516277593</v>
      </c>
      <c r="AH78" s="14">
        <f t="shared" si="36"/>
        <v>4.3586400000000108E-2</v>
      </c>
      <c r="AI78" s="14">
        <f t="shared" si="37"/>
        <v>4.3586400000000108E-3</v>
      </c>
      <c r="AJ78" s="14">
        <f t="shared" si="38"/>
        <v>4.7945040000000119E-2</v>
      </c>
      <c r="AK78" s="29"/>
      <c r="AL78" s="30"/>
      <c r="AM78" s="6"/>
      <c r="AN78" s="31"/>
      <c r="AO78" s="6">
        <f t="shared" si="52"/>
        <v>31.3</v>
      </c>
      <c r="AP78" s="74">
        <f t="shared" si="53"/>
        <v>-6.0000000000000001E-3</v>
      </c>
    </row>
    <row r="79" spans="1:42" hidden="1" x14ac:dyDescent="0.3">
      <c r="C79" s="14"/>
      <c r="D79" s="14"/>
      <c r="E79" s="14"/>
      <c r="F79" s="34"/>
      <c r="G79" s="33">
        <f t="shared" si="1"/>
        <v>10.285567981889471</v>
      </c>
      <c r="H79" s="6"/>
      <c r="I79" s="84"/>
      <c r="J79" t="s">
        <v>206</v>
      </c>
      <c r="K79" s="6">
        <v>98</v>
      </c>
      <c r="L79" s="26">
        <f t="shared" si="54"/>
        <v>597.91338980354726</v>
      </c>
      <c r="M79" s="6">
        <f t="shared" si="21"/>
        <v>962.2483264</v>
      </c>
      <c r="N79" s="6">
        <f t="shared" si="28"/>
        <v>5</v>
      </c>
      <c r="O79" s="6">
        <f t="shared" si="57"/>
        <v>8.0467200000000005</v>
      </c>
      <c r="P79" s="6"/>
      <c r="Q79" s="6"/>
      <c r="R79" s="1">
        <v>6941</v>
      </c>
      <c r="S79" s="1">
        <v>242</v>
      </c>
      <c r="T79" s="1">
        <v>127</v>
      </c>
      <c r="U79" s="6">
        <f t="shared" si="15"/>
        <v>114</v>
      </c>
      <c r="V79" s="20">
        <v>5.0000000000000001E-3</v>
      </c>
      <c r="W79" s="20">
        <v>3.5000000000000003E-2</v>
      </c>
      <c r="X79" s="21" t="s">
        <v>44</v>
      </c>
      <c r="Y79" s="22">
        <f t="shared" si="3"/>
        <v>0.125</v>
      </c>
      <c r="Z79" s="24"/>
      <c r="AA79" s="22"/>
      <c r="AB79" s="79">
        <f t="shared" si="30"/>
        <v>43629.553565332579</v>
      </c>
      <c r="AC79" s="79">
        <f t="shared" si="31"/>
        <v>43629.428565332579</v>
      </c>
      <c r="AD79" s="25">
        <f t="shared" si="32"/>
        <v>1.9181486659144866</v>
      </c>
      <c r="AE79" s="79">
        <f t="shared" si="33"/>
        <v>43629.553565332579</v>
      </c>
      <c r="AF79" s="79">
        <f t="shared" si="34"/>
        <v>43629.428565332579</v>
      </c>
      <c r="AG79" s="25">
        <f t="shared" si="35"/>
        <v>1.9181486659144866</v>
      </c>
      <c r="AH79" s="14">
        <f t="shared" si="36"/>
        <v>1.1974285714285715E-2</v>
      </c>
      <c r="AI79" s="14">
        <f t="shared" si="37"/>
        <v>1.1974285714285715E-3</v>
      </c>
      <c r="AJ79" s="14">
        <f t="shared" si="38"/>
        <v>1.3171714285714287E-2</v>
      </c>
      <c r="AK79" s="29"/>
      <c r="AL79" s="30"/>
      <c r="AM79" s="6"/>
      <c r="AN79" s="31"/>
      <c r="AO79" s="6">
        <f t="shared" si="52"/>
        <v>26</v>
      </c>
      <c r="AP79" s="74">
        <f t="shared" si="53"/>
        <v>5.0000000000000001E-3</v>
      </c>
    </row>
    <row r="80" spans="1:42" x14ac:dyDescent="0.3">
      <c r="A80" t="s">
        <v>20</v>
      </c>
      <c r="B80">
        <v>1</v>
      </c>
      <c r="C80" s="14">
        <v>0.25037037037037035</v>
      </c>
      <c r="D80" s="14">
        <f>SUM(AJ72:AJ80)</f>
        <v>0.42687812914285711</v>
      </c>
      <c r="E80" s="14"/>
      <c r="G80" s="33">
        <f t="shared" si="1"/>
        <v>10.595366701832972</v>
      </c>
      <c r="H80" s="6"/>
      <c r="I80" s="84"/>
      <c r="J80" t="s">
        <v>35</v>
      </c>
      <c r="K80" s="6">
        <v>102.9</v>
      </c>
      <c r="L80" s="26">
        <f t="shared" si="54"/>
        <v>602.81338980354724</v>
      </c>
      <c r="M80" s="6">
        <f t="shared" si="21"/>
        <v>970.13411199999996</v>
      </c>
      <c r="N80" s="6">
        <f t="shared" si="28"/>
        <v>4.8999999999999773</v>
      </c>
      <c r="O80" s="6">
        <f t="shared" si="57"/>
        <v>7.8857855999999638</v>
      </c>
      <c r="P80" s="6">
        <f t="shared" ref="P80:P112" si="58">L$136-L80</f>
        <v>327.54247594050742</v>
      </c>
      <c r="Q80" s="6">
        <f t="shared" si="56"/>
        <v>527.12851839999996</v>
      </c>
      <c r="R80" s="1">
        <v>6832.24</v>
      </c>
      <c r="S80" s="1">
        <v>178</v>
      </c>
      <c r="T80" s="1">
        <v>282</v>
      </c>
      <c r="U80" s="6">
        <f t="shared" si="15"/>
        <v>-108.76000000000022</v>
      </c>
      <c r="V80" s="20">
        <v>-5.0000000000000001E-3</v>
      </c>
      <c r="W80" s="20">
        <v>5.8999999999999997E-2</v>
      </c>
      <c r="X80" s="21" t="s">
        <v>44</v>
      </c>
      <c r="Y80" s="22">
        <f t="shared" si="3"/>
        <v>0.125</v>
      </c>
      <c r="Z80" s="24"/>
      <c r="AA80" s="22"/>
      <c r="AB80" s="79">
        <f t="shared" si="30"/>
        <v>43629.566473612576</v>
      </c>
      <c r="AC80" s="79">
        <f t="shared" si="31"/>
        <v>43629.441473612576</v>
      </c>
      <c r="AD80" s="25">
        <f t="shared" si="32"/>
        <v>1.9310569459121325</v>
      </c>
      <c r="AE80" s="79">
        <f t="shared" si="33"/>
        <v>43629.566473612576</v>
      </c>
      <c r="AF80" s="79">
        <f t="shared" si="34"/>
        <v>43629.441473612576</v>
      </c>
      <c r="AG80" s="25">
        <f t="shared" si="35"/>
        <v>1.9310569459121325</v>
      </c>
      <c r="AH80" s="14">
        <f t="shared" si="36"/>
        <v>1.1734799999999946E-2</v>
      </c>
      <c r="AI80" s="14">
        <f t="shared" si="37"/>
        <v>1.1734799999999948E-3</v>
      </c>
      <c r="AJ80" s="14">
        <f t="shared" si="38"/>
        <v>1.290827999999994E-2</v>
      </c>
      <c r="AK80" s="29"/>
      <c r="AL80" s="30"/>
      <c r="AM80" s="6"/>
      <c r="AN80" s="31"/>
      <c r="AO80" s="6">
        <f t="shared" si="52"/>
        <v>30.75</v>
      </c>
      <c r="AP80" s="74">
        <f t="shared" si="53"/>
        <v>-5.0000000000000001E-3</v>
      </c>
    </row>
    <row r="81" spans="1:42" hidden="1" x14ac:dyDescent="0.3">
      <c r="C81" s="14"/>
      <c r="D81" s="14"/>
      <c r="E81" s="14"/>
      <c r="G81" s="33">
        <f t="shared" si="1"/>
        <v>10.626978816173505</v>
      </c>
      <c r="H81" s="6"/>
      <c r="I81" s="84"/>
      <c r="J81" t="s">
        <v>138</v>
      </c>
      <c r="K81" s="6">
        <v>0.5</v>
      </c>
      <c r="L81" s="26">
        <f>L$80+K81</f>
        <v>603.31338980354724</v>
      </c>
      <c r="M81" s="6">
        <f t="shared" ref="M81:M92" si="59">L81*1.609344</f>
        <v>970.93878399999994</v>
      </c>
      <c r="N81" s="6">
        <f t="shared" si="28"/>
        <v>0.5</v>
      </c>
      <c r="O81" s="6">
        <f t="shared" si="55"/>
        <v>0.80467200000000005</v>
      </c>
      <c r="P81" s="6">
        <f t="shared" si="58"/>
        <v>327.04247594050742</v>
      </c>
      <c r="Q81" s="6">
        <f t="shared" si="56"/>
        <v>526.32384639999998</v>
      </c>
      <c r="R81" s="1">
        <v>6880</v>
      </c>
      <c r="S81" s="1">
        <v>35</v>
      </c>
      <c r="T81" s="1">
        <v>1</v>
      </c>
      <c r="U81" s="6">
        <f t="shared" si="15"/>
        <v>47.760000000000218</v>
      </c>
      <c r="V81" s="20">
        <v>6.0000000000000001E-3</v>
      </c>
      <c r="W81" s="20">
        <v>2.1999999999999999E-2</v>
      </c>
      <c r="X81" s="21" t="s">
        <v>44</v>
      </c>
      <c r="Y81" s="22">
        <f t="shared" si="3"/>
        <v>0.125</v>
      </c>
      <c r="Z81" s="24"/>
      <c r="AA81" s="22"/>
      <c r="AB81" s="79">
        <f t="shared" si="30"/>
        <v>43629.567790784007</v>
      </c>
      <c r="AC81" s="79">
        <f t="shared" si="31"/>
        <v>43629.442790784007</v>
      </c>
      <c r="AD81" s="25">
        <f t="shared" si="32"/>
        <v>1.932374117342988</v>
      </c>
      <c r="AE81" s="79">
        <f t="shared" si="33"/>
        <v>43629.567790784007</v>
      </c>
      <c r="AF81" s="79">
        <f t="shared" si="34"/>
        <v>43629.442790784007</v>
      </c>
      <c r="AG81" s="25">
        <f t="shared" si="35"/>
        <v>1.932374117342988</v>
      </c>
      <c r="AH81" s="14">
        <f t="shared" si="36"/>
        <v>1.1974285714285715E-3</v>
      </c>
      <c r="AI81" s="14">
        <f t="shared" si="37"/>
        <v>1.1974285714285716E-4</v>
      </c>
      <c r="AJ81" s="14">
        <f t="shared" si="38"/>
        <v>1.3171714285714286E-3</v>
      </c>
      <c r="AK81" s="29"/>
      <c r="AL81" s="30"/>
      <c r="AM81" s="6"/>
      <c r="AN81" s="31"/>
      <c r="AO81" s="6">
        <f t="shared" si="52"/>
        <v>25.6</v>
      </c>
      <c r="AP81" s="74">
        <f t="shared" si="53"/>
        <v>6.0000000000000001E-3</v>
      </c>
    </row>
    <row r="82" spans="1:42" hidden="1" x14ac:dyDescent="0.3">
      <c r="C82" s="14"/>
      <c r="D82" s="14"/>
      <c r="E82" s="14"/>
      <c r="G82" s="33">
        <f t="shared" si="1"/>
        <v>10.643575176189188</v>
      </c>
      <c r="H82" s="6"/>
      <c r="I82" s="84"/>
      <c r="J82" t="s">
        <v>139</v>
      </c>
      <c r="K82" s="6">
        <v>0.8</v>
      </c>
      <c r="L82" s="26">
        <f t="shared" ref="L82:L93" si="60">L$80+K82</f>
        <v>603.61338980354719</v>
      </c>
      <c r="M82" s="6">
        <f t="shared" si="59"/>
        <v>971.42158719999986</v>
      </c>
      <c r="N82" s="6">
        <f t="shared" si="28"/>
        <v>0.29999999999995453</v>
      </c>
      <c r="O82" s="6">
        <f t="shared" si="55"/>
        <v>0.48280319999992682</v>
      </c>
      <c r="P82" s="6">
        <f t="shared" si="58"/>
        <v>326.74247594050746</v>
      </c>
      <c r="Q82" s="6">
        <f t="shared" si="56"/>
        <v>525.84104320000006</v>
      </c>
      <c r="R82" s="1">
        <v>6861</v>
      </c>
      <c r="S82" s="1">
        <v>0</v>
      </c>
      <c r="T82" s="1">
        <v>18</v>
      </c>
      <c r="U82" s="6">
        <f t="shared" si="15"/>
        <v>-19</v>
      </c>
      <c r="V82" s="20">
        <v>-1.0999999999999999E-2</v>
      </c>
      <c r="W82" s="20">
        <v>0</v>
      </c>
      <c r="X82" s="21" t="s">
        <v>44</v>
      </c>
      <c r="Y82" s="22">
        <f t="shared" ref="Y82:Y86" si="61">3/24</f>
        <v>0.125</v>
      </c>
      <c r="Z82" s="24"/>
      <c r="AA82" s="22"/>
      <c r="AB82" s="79">
        <f t="shared" si="30"/>
        <v>43629.568482299008</v>
      </c>
      <c r="AC82" s="79">
        <f t="shared" si="31"/>
        <v>43629.443482299008</v>
      </c>
      <c r="AD82" s="25">
        <f t="shared" si="32"/>
        <v>1.9330656323436415</v>
      </c>
      <c r="AE82" s="79">
        <f t="shared" si="33"/>
        <v>43629.568482299008</v>
      </c>
      <c r="AF82" s="79">
        <f t="shared" si="34"/>
        <v>43629.443482299008</v>
      </c>
      <c r="AG82" s="25">
        <f t="shared" si="35"/>
        <v>1.9330656323436415</v>
      </c>
      <c r="AH82" s="14">
        <f t="shared" si="36"/>
        <v>6.2864999999990472E-4</v>
      </c>
      <c r="AI82" s="14">
        <f t="shared" si="37"/>
        <v>6.2864999999990475E-5</v>
      </c>
      <c r="AJ82" s="14">
        <f t="shared" si="38"/>
        <v>6.9151499999989523E-4</v>
      </c>
      <c r="AK82" s="29">
        <v>32</v>
      </c>
      <c r="AL82" s="30"/>
      <c r="AM82" s="6"/>
      <c r="AN82" s="31"/>
      <c r="AO82" s="6">
        <f t="shared" si="52"/>
        <v>34.049999999999997</v>
      </c>
      <c r="AP82" s="74">
        <f t="shared" si="53"/>
        <v>-1.0999999999999999E-2</v>
      </c>
    </row>
    <row r="83" spans="1:42" hidden="1" x14ac:dyDescent="0.3">
      <c r="C83" s="14"/>
      <c r="D83" s="14"/>
      <c r="E83" s="14"/>
      <c r="G83" s="33">
        <f t="shared" si="1"/>
        <v>10.883827244688291</v>
      </c>
      <c r="H83" s="6"/>
      <c r="I83" s="84"/>
      <c r="J83" t="s">
        <v>140</v>
      </c>
      <c r="K83" s="6">
        <v>4.5999999999999996</v>
      </c>
      <c r="L83" s="26">
        <f t="shared" si="60"/>
        <v>607.41338980354726</v>
      </c>
      <c r="M83" s="6">
        <f t="shared" si="59"/>
        <v>977.5370944</v>
      </c>
      <c r="N83" s="6">
        <f t="shared" si="28"/>
        <v>3.8000000000000682</v>
      </c>
      <c r="O83" s="6">
        <f t="shared" si="55"/>
        <v>6.1155072000001098</v>
      </c>
      <c r="P83" s="6">
        <f t="shared" si="58"/>
        <v>322.94247594050739</v>
      </c>
      <c r="Q83" s="6">
        <f t="shared" si="56"/>
        <v>519.72553599999992</v>
      </c>
      <c r="R83" s="1">
        <v>6925</v>
      </c>
      <c r="S83" s="1">
        <v>133</v>
      </c>
      <c r="T83" s="1">
        <v>77</v>
      </c>
      <c r="U83" s="6">
        <f t="shared" si="15"/>
        <v>64</v>
      </c>
      <c r="V83" s="20">
        <v>4.0000000000000001E-3</v>
      </c>
      <c r="W83" s="20">
        <v>0.02</v>
      </c>
      <c r="X83" s="21" t="s">
        <v>44</v>
      </c>
      <c r="Y83" s="22">
        <f t="shared" si="61"/>
        <v>0.125</v>
      </c>
      <c r="Z83" s="24"/>
      <c r="AA83" s="22"/>
      <c r="AB83" s="79">
        <f t="shared" si="30"/>
        <v>43629.578492801862</v>
      </c>
      <c r="AC83" s="79">
        <f t="shared" si="31"/>
        <v>43629.453492801862</v>
      </c>
      <c r="AD83" s="25">
        <f t="shared" si="32"/>
        <v>1.9430761351977708</v>
      </c>
      <c r="AE83" s="79">
        <f t="shared" si="33"/>
        <v>43629.578492801862</v>
      </c>
      <c r="AF83" s="79">
        <f t="shared" si="34"/>
        <v>43629.453492801862</v>
      </c>
      <c r="AG83" s="25">
        <f t="shared" si="35"/>
        <v>1.9430761351977708</v>
      </c>
      <c r="AH83" s="14">
        <f t="shared" si="36"/>
        <v>9.1004571428573069E-3</v>
      </c>
      <c r="AI83" s="14">
        <f t="shared" si="37"/>
        <v>9.1004571428573077E-4</v>
      </c>
      <c r="AJ83" s="14">
        <f t="shared" si="38"/>
        <v>1.0010502857143038E-2</v>
      </c>
      <c r="AK83" s="29"/>
      <c r="AL83" s="30"/>
      <c r="AM83" s="6"/>
      <c r="AN83" s="31"/>
      <c r="AO83" s="6">
        <f t="shared" si="52"/>
        <v>26.4</v>
      </c>
      <c r="AP83" s="74">
        <f t="shared" si="53"/>
        <v>4.0000000000000001E-3</v>
      </c>
    </row>
    <row r="84" spans="1:42" hidden="1" x14ac:dyDescent="0.3">
      <c r="C84" s="14"/>
      <c r="D84" s="14"/>
      <c r="E84" s="14"/>
      <c r="G84" s="33">
        <f t="shared" si="1"/>
        <v>11.160433244775049</v>
      </c>
      <c r="H84" s="6"/>
      <c r="I84" s="84"/>
      <c r="J84" t="s">
        <v>142</v>
      </c>
      <c r="K84" s="6">
        <v>9.6</v>
      </c>
      <c r="L84" s="26">
        <f t="shared" si="60"/>
        <v>612.41338980354726</v>
      </c>
      <c r="M84" s="6">
        <f t="shared" si="59"/>
        <v>985.58381440000005</v>
      </c>
      <c r="N84" s="6">
        <f t="shared" si="28"/>
        <v>5</v>
      </c>
      <c r="O84" s="6">
        <f t="shared" si="55"/>
        <v>8.0467200000000005</v>
      </c>
      <c r="P84" s="6">
        <f t="shared" si="58"/>
        <v>317.94247594050739</v>
      </c>
      <c r="Q84" s="6">
        <f t="shared" si="56"/>
        <v>511.67881599999998</v>
      </c>
      <c r="R84" s="1">
        <v>6907</v>
      </c>
      <c r="S84" s="1">
        <v>41</v>
      </c>
      <c r="T84" s="1">
        <v>248</v>
      </c>
      <c r="U84" s="6">
        <f t="shared" si="15"/>
        <v>-18</v>
      </c>
      <c r="V84" s="35">
        <v>-8.0000000000000002E-3</v>
      </c>
      <c r="W84" s="20">
        <v>0.01</v>
      </c>
      <c r="X84" s="21" t="s">
        <v>44</v>
      </c>
      <c r="Y84" s="22">
        <f t="shared" si="61"/>
        <v>0.125</v>
      </c>
      <c r="Z84" s="24"/>
      <c r="AA84" s="22"/>
      <c r="AB84" s="79">
        <f t="shared" si="30"/>
        <v>43629.590018051866</v>
      </c>
      <c r="AC84" s="79">
        <f t="shared" si="31"/>
        <v>43629.465018051866</v>
      </c>
      <c r="AD84" s="25">
        <f t="shared" si="32"/>
        <v>1.9546013852013857</v>
      </c>
      <c r="AE84" s="79">
        <f t="shared" si="33"/>
        <v>43629.590018051866</v>
      </c>
      <c r="AF84" s="79">
        <f t="shared" si="34"/>
        <v>43629.465018051866</v>
      </c>
      <c r="AG84" s="25">
        <f t="shared" si="35"/>
        <v>1.9546013852013857</v>
      </c>
      <c r="AH84" s="14">
        <f t="shared" si="36"/>
        <v>1.0477500000000001E-2</v>
      </c>
      <c r="AI84" s="14">
        <f t="shared" si="37"/>
        <v>1.0477500000000001E-3</v>
      </c>
      <c r="AJ84" s="14">
        <f t="shared" si="38"/>
        <v>1.1525250000000001E-2</v>
      </c>
      <c r="AK84" s="29">
        <v>32</v>
      </c>
      <c r="AL84" s="30"/>
      <c r="AM84" s="6"/>
      <c r="AN84" s="31"/>
      <c r="AO84" s="6">
        <f t="shared" si="52"/>
        <v>32.4</v>
      </c>
      <c r="AP84" s="74">
        <f t="shared" si="53"/>
        <v>-8.0000000000000002E-3</v>
      </c>
    </row>
    <row r="85" spans="1:42" hidden="1" x14ac:dyDescent="0.3">
      <c r="C85" s="14"/>
      <c r="D85" s="14"/>
      <c r="E85" s="14"/>
      <c r="G85" s="33">
        <f t="shared" si="1"/>
        <v>11.594956124725286</v>
      </c>
      <c r="H85" s="6"/>
      <c r="I85" s="84"/>
      <c r="J85" t="s">
        <v>141</v>
      </c>
      <c r="K85" s="6">
        <v>15</v>
      </c>
      <c r="L85" s="26">
        <f t="shared" si="60"/>
        <v>617.81338980354724</v>
      </c>
      <c r="M85" s="6">
        <f t="shared" si="59"/>
        <v>994.274272</v>
      </c>
      <c r="N85" s="6">
        <f t="shared" si="28"/>
        <v>5.3999999999999773</v>
      </c>
      <c r="O85" s="6">
        <f t="shared" si="55"/>
        <v>8.6904575999999647</v>
      </c>
      <c r="P85" s="6">
        <f t="shared" si="58"/>
        <v>312.54247594050742</v>
      </c>
      <c r="Q85" s="6">
        <f t="shared" si="56"/>
        <v>502.98835839999998</v>
      </c>
      <c r="R85" s="1">
        <v>7250</v>
      </c>
      <c r="S85" s="1">
        <v>609</v>
      </c>
      <c r="T85" s="1">
        <v>35</v>
      </c>
      <c r="U85" s="6">
        <f t="shared" si="15"/>
        <v>343</v>
      </c>
      <c r="V85" s="20">
        <v>2.3E-2</v>
      </c>
      <c r="W85" s="20">
        <v>7.0000000000000007E-2</v>
      </c>
      <c r="X85" s="21" t="s">
        <v>44</v>
      </c>
      <c r="Y85" s="22">
        <f t="shared" si="61"/>
        <v>0.125</v>
      </c>
      <c r="Z85" s="24"/>
      <c r="AA85" s="22"/>
      <c r="AB85" s="79">
        <f t="shared" si="30"/>
        <v>43629.608123171864</v>
      </c>
      <c r="AC85" s="79">
        <f t="shared" si="31"/>
        <v>43629.483123171864</v>
      </c>
      <c r="AD85" s="25">
        <f t="shared" si="32"/>
        <v>1.9727065051993122</v>
      </c>
      <c r="AE85" s="79">
        <f t="shared" si="33"/>
        <v>43629.608123171864</v>
      </c>
      <c r="AF85" s="79">
        <f t="shared" si="34"/>
        <v>43629.483123171864</v>
      </c>
      <c r="AG85" s="25">
        <f t="shared" si="35"/>
        <v>1.9727065051993122</v>
      </c>
      <c r="AH85" s="14">
        <f t="shared" si="36"/>
        <v>1.6459199999999934E-2</v>
      </c>
      <c r="AI85" s="14">
        <f t="shared" si="37"/>
        <v>1.6459199999999934E-3</v>
      </c>
      <c r="AJ85" s="14">
        <f t="shared" si="38"/>
        <v>1.8105119999999926E-2</v>
      </c>
      <c r="AK85" s="29">
        <v>22</v>
      </c>
      <c r="AL85" s="30"/>
      <c r="AM85" s="6"/>
      <c r="AN85" s="31"/>
      <c r="AO85" s="6">
        <f t="shared" si="52"/>
        <v>18.8</v>
      </c>
      <c r="AP85" s="74">
        <f t="shared" si="53"/>
        <v>2.3E-2</v>
      </c>
    </row>
    <row r="86" spans="1:42" hidden="1" x14ac:dyDescent="0.3">
      <c r="C86" s="14"/>
      <c r="D86" s="14"/>
      <c r="E86" s="14"/>
      <c r="F86" s="34" t="s">
        <v>11</v>
      </c>
      <c r="G86" s="33">
        <f t="shared" si="1"/>
        <v>12.883325404662173</v>
      </c>
      <c r="H86" s="6"/>
      <c r="I86" s="84"/>
      <c r="J86" t="s">
        <v>143</v>
      </c>
      <c r="K86" s="6">
        <v>41.2</v>
      </c>
      <c r="L86" s="26">
        <f t="shared" si="60"/>
        <v>644.01338980354728</v>
      </c>
      <c r="M86" s="6">
        <f t="shared" si="59"/>
        <v>1036.4390848</v>
      </c>
      <c r="N86" s="6">
        <f t="shared" si="28"/>
        <v>26.200000000000045</v>
      </c>
      <c r="O86" s="6">
        <f t="shared" si="55"/>
        <v>42.164812800000078</v>
      </c>
      <c r="P86" s="6">
        <f t="shared" si="58"/>
        <v>286.34247594050737</v>
      </c>
      <c r="Q86" s="6">
        <f t="shared" si="56"/>
        <v>460.82354559999993</v>
      </c>
      <c r="R86" s="1">
        <v>4937</v>
      </c>
      <c r="S86" s="1">
        <v>115</v>
      </c>
      <c r="T86" s="1">
        <v>2451</v>
      </c>
      <c r="U86" s="6">
        <f t="shared" si="15"/>
        <v>-2313</v>
      </c>
      <c r="V86" s="20">
        <v>-1.6E-2</v>
      </c>
      <c r="W86" s="20">
        <v>1.4999999999999999E-2</v>
      </c>
      <c r="X86" s="21" t="s">
        <v>44</v>
      </c>
      <c r="Y86" s="22">
        <f t="shared" si="61"/>
        <v>0.125</v>
      </c>
      <c r="Z86" s="24"/>
      <c r="AA86" s="22"/>
      <c r="AB86" s="79">
        <f t="shared" si="30"/>
        <v>43629.661805225194</v>
      </c>
      <c r="AC86" s="79">
        <f t="shared" si="31"/>
        <v>43629.536805225194</v>
      </c>
      <c r="AD86" s="25">
        <f t="shared" si="32"/>
        <v>2.0263885585300159</v>
      </c>
      <c r="AE86" s="79">
        <f t="shared" si="33"/>
        <v>43629.661805225194</v>
      </c>
      <c r="AF86" s="79">
        <f t="shared" si="34"/>
        <v>43629.536805225194</v>
      </c>
      <c r="AG86" s="25">
        <f t="shared" si="35"/>
        <v>2.0263885585300159</v>
      </c>
      <c r="AH86" s="14">
        <f t="shared" si="36"/>
        <v>4.8801866666666756E-2</v>
      </c>
      <c r="AI86" s="14">
        <f t="shared" si="37"/>
        <v>4.8801866666666758E-3</v>
      </c>
      <c r="AJ86" s="14">
        <f t="shared" si="38"/>
        <v>5.3682053333333431E-2</v>
      </c>
      <c r="AK86" s="29">
        <v>36</v>
      </c>
      <c r="AL86" s="30"/>
      <c r="AM86" s="6"/>
      <c r="AN86" s="31"/>
      <c r="AO86" s="6">
        <f t="shared" si="52"/>
        <v>36.799999999999997</v>
      </c>
      <c r="AP86" s="74">
        <f t="shared" si="53"/>
        <v>-1.6E-2</v>
      </c>
    </row>
    <row r="87" spans="1:42" hidden="1" x14ac:dyDescent="0.3">
      <c r="C87" s="14"/>
      <c r="D87" s="14"/>
      <c r="E87" s="14"/>
      <c r="F87" s="34" t="s">
        <v>65</v>
      </c>
      <c r="G87" s="33">
        <f t="shared" si="1"/>
        <v>13.92315666860668</v>
      </c>
      <c r="H87" s="6"/>
      <c r="I87" s="84"/>
      <c r="J87" t="s">
        <v>144</v>
      </c>
      <c r="K87" s="6">
        <v>42.1</v>
      </c>
      <c r="L87" s="26">
        <f t="shared" si="60"/>
        <v>644.91338980354726</v>
      </c>
      <c r="M87" s="6">
        <f t="shared" si="59"/>
        <v>1037.8874943999999</v>
      </c>
      <c r="N87" s="6">
        <f t="shared" si="28"/>
        <v>0.89999999999997726</v>
      </c>
      <c r="O87" s="6">
        <f t="shared" si="55"/>
        <v>1.4484095999999635</v>
      </c>
      <c r="P87" s="6">
        <f t="shared" si="58"/>
        <v>285.44247594050739</v>
      </c>
      <c r="Q87" s="6">
        <f t="shared" si="56"/>
        <v>459.37513599999994</v>
      </c>
      <c r="R87" s="1">
        <v>4885</v>
      </c>
      <c r="S87" s="1">
        <v>0</v>
      </c>
      <c r="T87" s="1">
        <v>116</v>
      </c>
      <c r="U87" s="6">
        <f t="shared" si="15"/>
        <v>-52</v>
      </c>
      <c r="V87" s="20">
        <v>-2.3E-2</v>
      </c>
      <c r="W87" s="20">
        <v>-1.4999999999999999E-2</v>
      </c>
      <c r="X87" s="36" t="s">
        <v>45</v>
      </c>
      <c r="Y87" s="22">
        <f t="shared" ref="Y87:Y92" si="62">2/24</f>
        <v>8.3333333333333329E-2</v>
      </c>
      <c r="Z87" s="24"/>
      <c r="AA87" s="22"/>
      <c r="AB87" s="79">
        <f t="shared" si="30"/>
        <v>43629.663464861194</v>
      </c>
      <c r="AC87" s="79">
        <f t="shared" si="31"/>
        <v>43629.580131527859</v>
      </c>
      <c r="AD87" s="25">
        <f t="shared" si="32"/>
        <v>2.028048194530129</v>
      </c>
      <c r="AE87" s="79">
        <f t="shared" si="33"/>
        <v>43629.663464861194</v>
      </c>
      <c r="AF87" s="79">
        <f t="shared" si="34"/>
        <v>43629.580131527859</v>
      </c>
      <c r="AG87" s="25">
        <f t="shared" si="35"/>
        <v>2.028048194530129</v>
      </c>
      <c r="AH87" s="14">
        <f t="shared" si="36"/>
        <v>1.5087599999999621E-3</v>
      </c>
      <c r="AI87" s="14">
        <f t="shared" si="37"/>
        <v>1.5087599999999622E-4</v>
      </c>
      <c r="AJ87" s="14">
        <f t="shared" si="38"/>
        <v>1.6596359999999583E-3</v>
      </c>
      <c r="AK87" s="29">
        <v>40</v>
      </c>
      <c r="AL87" s="30"/>
      <c r="AM87" s="6"/>
      <c r="AN87" s="31"/>
      <c r="AO87" s="6">
        <f t="shared" si="52"/>
        <v>40.65</v>
      </c>
      <c r="AP87" s="74">
        <f t="shared" si="53"/>
        <v>-2.3E-2</v>
      </c>
    </row>
    <row r="88" spans="1:42" hidden="1" x14ac:dyDescent="0.3">
      <c r="C88" s="14"/>
      <c r="D88" s="14"/>
      <c r="E88" s="14"/>
      <c r="F88" s="34" t="s">
        <v>65</v>
      </c>
      <c r="G88" s="33">
        <f t="shared" si="1"/>
        <v>14.029373372672126</v>
      </c>
      <c r="H88" s="6"/>
      <c r="I88" s="84"/>
      <c r="J88" t="s">
        <v>145</v>
      </c>
      <c r="K88" s="6">
        <v>44.5</v>
      </c>
      <c r="L88" s="26">
        <f t="shared" si="60"/>
        <v>647.31338980354724</v>
      </c>
      <c r="M88" s="6">
        <f t="shared" si="59"/>
        <v>1041.74992</v>
      </c>
      <c r="N88" s="6">
        <f t="shared" si="28"/>
        <v>2.3999999999999773</v>
      </c>
      <c r="O88" s="6">
        <f t="shared" si="55"/>
        <v>3.8624255999999635</v>
      </c>
      <c r="P88" s="6">
        <f t="shared" si="58"/>
        <v>283.04247594050742</v>
      </c>
      <c r="Q88" s="6">
        <f t="shared" si="56"/>
        <v>455.5127104</v>
      </c>
      <c r="R88" s="1">
        <v>4518</v>
      </c>
      <c r="S88" s="1">
        <v>27</v>
      </c>
      <c r="T88" s="1">
        <v>527</v>
      </c>
      <c r="U88" s="6">
        <f t="shared" si="15"/>
        <v>-367</v>
      </c>
      <c r="V88" s="20">
        <v>-2.5999999999999999E-2</v>
      </c>
      <c r="W88" s="20">
        <v>1.2999999999999999E-2</v>
      </c>
      <c r="X88" s="36" t="s">
        <v>45</v>
      </c>
      <c r="Y88" s="22">
        <f t="shared" si="62"/>
        <v>8.3333333333333329E-2</v>
      </c>
      <c r="Z88" s="24"/>
      <c r="AA88" s="22"/>
      <c r="AB88" s="79">
        <f t="shared" si="30"/>
        <v>43629.667890557197</v>
      </c>
      <c r="AC88" s="79">
        <f t="shared" si="31"/>
        <v>43629.584557223861</v>
      </c>
      <c r="AD88" s="25">
        <f t="shared" si="32"/>
        <v>2.0324738905328559</v>
      </c>
      <c r="AE88" s="79">
        <f t="shared" si="33"/>
        <v>43629.667890557197</v>
      </c>
      <c r="AF88" s="79">
        <f t="shared" si="34"/>
        <v>43629.584557223861</v>
      </c>
      <c r="AG88" s="25">
        <f t="shared" si="35"/>
        <v>2.0324738905328559</v>
      </c>
      <c r="AH88" s="14">
        <f t="shared" si="36"/>
        <v>4.023359999999962E-3</v>
      </c>
      <c r="AI88" s="14">
        <f t="shared" si="37"/>
        <v>4.023359999999962E-4</v>
      </c>
      <c r="AJ88" s="14">
        <f t="shared" si="38"/>
        <v>4.4256959999999582E-3</v>
      </c>
      <c r="AK88" s="29">
        <v>40</v>
      </c>
      <c r="AL88" s="30"/>
      <c r="AM88" s="6"/>
      <c r="AN88" s="31"/>
      <c r="AO88" s="6">
        <f t="shared" si="52"/>
        <v>42.3</v>
      </c>
      <c r="AP88" s="74">
        <f t="shared" si="53"/>
        <v>-2.5999999999999999E-2</v>
      </c>
    </row>
    <row r="89" spans="1:42" hidden="1" x14ac:dyDescent="0.3">
      <c r="C89" s="14"/>
      <c r="D89" s="14"/>
      <c r="E89" s="14"/>
      <c r="G89" s="33">
        <f t="shared" si="1"/>
        <v>14.306716988619883</v>
      </c>
      <c r="H89" s="6"/>
      <c r="I89" s="84"/>
      <c r="J89" t="s">
        <v>146</v>
      </c>
      <c r="K89" s="6">
        <v>49.2</v>
      </c>
      <c r="L89" s="26">
        <f t="shared" si="60"/>
        <v>652.01338980354728</v>
      </c>
      <c r="M89" s="6">
        <f t="shared" si="59"/>
        <v>1049.3138368</v>
      </c>
      <c r="N89" s="6">
        <f t="shared" si="28"/>
        <v>4.7000000000000455</v>
      </c>
      <c r="O89" s="6">
        <f t="shared" si="55"/>
        <v>7.563916800000074</v>
      </c>
      <c r="P89" s="6">
        <f t="shared" si="58"/>
        <v>278.34247594050737</v>
      </c>
      <c r="Q89" s="6">
        <f t="shared" si="56"/>
        <v>447.94879359999993</v>
      </c>
      <c r="R89" s="1">
        <v>4396</v>
      </c>
      <c r="S89" s="1">
        <v>97</v>
      </c>
      <c r="T89" s="1">
        <v>202</v>
      </c>
      <c r="U89" s="6">
        <f t="shared" si="15"/>
        <v>-122</v>
      </c>
      <c r="V89" s="20">
        <v>-7.0000000000000001E-3</v>
      </c>
      <c r="W89" s="20">
        <v>2.5999999999999999E-2</v>
      </c>
      <c r="X89" s="36" t="s">
        <v>45</v>
      </c>
      <c r="Y89" s="22">
        <f t="shared" si="62"/>
        <v>8.3333333333333329E-2</v>
      </c>
      <c r="Z89" s="24"/>
      <c r="AA89" s="22"/>
      <c r="AB89" s="79">
        <f t="shared" si="30"/>
        <v>43629.679446541195</v>
      </c>
      <c r="AC89" s="79">
        <f t="shared" si="31"/>
        <v>43629.596113207859</v>
      </c>
      <c r="AD89" s="25">
        <f t="shared" si="32"/>
        <v>2.0440298745306791</v>
      </c>
      <c r="AE89" s="79">
        <f t="shared" si="33"/>
        <v>43629.679446541195</v>
      </c>
      <c r="AF89" s="79">
        <f t="shared" si="34"/>
        <v>43629.596113207859</v>
      </c>
      <c r="AG89" s="25">
        <f t="shared" si="35"/>
        <v>2.0440298745306791</v>
      </c>
      <c r="AH89" s="14">
        <f t="shared" si="36"/>
        <v>1.0505440000000102E-2</v>
      </c>
      <c r="AI89" s="14">
        <f t="shared" si="37"/>
        <v>1.0505440000000102E-3</v>
      </c>
      <c r="AJ89" s="14">
        <f t="shared" si="38"/>
        <v>1.1555984000000113E-2</v>
      </c>
      <c r="AK89" s="29">
        <v>30</v>
      </c>
      <c r="AL89" s="30"/>
      <c r="AM89" s="6"/>
      <c r="AN89" s="31"/>
      <c r="AO89" s="6">
        <f t="shared" si="52"/>
        <v>31.85</v>
      </c>
      <c r="AP89" s="74">
        <f t="shared" si="53"/>
        <v>-7.0000000000000001E-3</v>
      </c>
    </row>
    <row r="90" spans="1:42" hidden="1" x14ac:dyDescent="0.3">
      <c r="C90" s="14"/>
      <c r="D90" s="14"/>
      <c r="E90" s="14"/>
      <c r="F90" s="34" t="s">
        <v>11</v>
      </c>
      <c r="G90" s="33">
        <f t="shared" si="1"/>
        <v>14.386379516625311</v>
      </c>
      <c r="H90" s="6"/>
      <c r="I90" s="84"/>
      <c r="J90" t="s">
        <v>147</v>
      </c>
      <c r="K90" s="6">
        <v>51</v>
      </c>
      <c r="L90" s="26">
        <f t="shared" si="60"/>
        <v>653.81338980354724</v>
      </c>
      <c r="M90" s="6">
        <f t="shared" si="59"/>
        <v>1052.210656</v>
      </c>
      <c r="N90" s="6">
        <f t="shared" si="28"/>
        <v>1.7999999999999545</v>
      </c>
      <c r="O90" s="6">
        <f t="shared" si="55"/>
        <v>2.8968191999999271</v>
      </c>
      <c r="P90" s="6">
        <f t="shared" si="58"/>
        <v>276.54247594050742</v>
      </c>
      <c r="Q90" s="6">
        <f t="shared" si="56"/>
        <v>445.05197440000001</v>
      </c>
      <c r="R90" s="1">
        <v>4115</v>
      </c>
      <c r="S90" s="1">
        <v>0</v>
      </c>
      <c r="T90" s="1">
        <v>263</v>
      </c>
      <c r="U90" s="6">
        <f t="shared" si="15"/>
        <v>-281</v>
      </c>
      <c r="V90" s="20">
        <v>-2.5000000000000001E-2</v>
      </c>
      <c r="W90" s="20">
        <v>-5.0000000000000001E-3</v>
      </c>
      <c r="X90" s="36" t="s">
        <v>45</v>
      </c>
      <c r="Y90" s="22">
        <f t="shared" si="62"/>
        <v>8.3333333333333329E-2</v>
      </c>
      <c r="Z90" s="24"/>
      <c r="AA90" s="22"/>
      <c r="AB90" s="79">
        <f t="shared" si="30"/>
        <v>43629.682765813195</v>
      </c>
      <c r="AC90" s="79">
        <f t="shared" si="31"/>
        <v>43629.599432479859</v>
      </c>
      <c r="AD90" s="25">
        <f t="shared" si="32"/>
        <v>2.0473491465309053</v>
      </c>
      <c r="AE90" s="79">
        <f t="shared" si="33"/>
        <v>43629.682765813195</v>
      </c>
      <c r="AF90" s="79">
        <f t="shared" si="34"/>
        <v>43629.599432479859</v>
      </c>
      <c r="AG90" s="25">
        <f t="shared" si="35"/>
        <v>2.0473491465309053</v>
      </c>
      <c r="AH90" s="14">
        <f t="shared" si="36"/>
        <v>3.0175199999999242E-3</v>
      </c>
      <c r="AI90" s="14">
        <f t="shared" si="37"/>
        <v>3.0175199999999243E-4</v>
      </c>
      <c r="AJ90" s="14">
        <f t="shared" si="38"/>
        <v>3.3192719999999166E-3</v>
      </c>
      <c r="AK90" s="29">
        <v>40</v>
      </c>
      <c r="AL90" s="30"/>
      <c r="AM90" s="6"/>
      <c r="AN90" s="31"/>
      <c r="AO90" s="6">
        <f t="shared" si="52"/>
        <v>41.75</v>
      </c>
      <c r="AP90" s="74">
        <f t="shared" si="53"/>
        <v>-2.5000000000000001E-2</v>
      </c>
    </row>
    <row r="91" spans="1:42" hidden="1" x14ac:dyDescent="0.3">
      <c r="C91" s="14"/>
      <c r="D91" s="14"/>
      <c r="E91" s="14"/>
      <c r="G91" s="33">
        <f t="shared" si="1"/>
        <v>15.265196293825284</v>
      </c>
      <c r="H91" s="6"/>
      <c r="I91" s="84"/>
      <c r="J91" t="s">
        <v>148</v>
      </c>
      <c r="K91" s="6">
        <v>64.900000000000006</v>
      </c>
      <c r="L91" s="26">
        <f t="shared" si="60"/>
        <v>667.71338980354722</v>
      </c>
      <c r="M91" s="6">
        <f t="shared" si="59"/>
        <v>1074.5805376000001</v>
      </c>
      <c r="N91" s="6">
        <f t="shared" si="28"/>
        <v>13.899999999999977</v>
      </c>
      <c r="O91" s="6">
        <f t="shared" si="55"/>
        <v>22.369881599999964</v>
      </c>
      <c r="P91" s="6">
        <f t="shared" si="58"/>
        <v>262.64247594050744</v>
      </c>
      <c r="Q91" s="6">
        <f t="shared" si="56"/>
        <v>422.68209280000002</v>
      </c>
      <c r="R91" s="1">
        <v>4464</v>
      </c>
      <c r="S91" s="1">
        <v>522</v>
      </c>
      <c r="T91" s="1">
        <v>206</v>
      </c>
      <c r="U91" s="6">
        <f t="shared" si="15"/>
        <v>349</v>
      </c>
      <c r="V91" s="20">
        <v>4.0000000000000001E-3</v>
      </c>
      <c r="W91" s="20">
        <v>3.6999999999999998E-2</v>
      </c>
      <c r="X91" s="36" t="s">
        <v>45</v>
      </c>
      <c r="Y91" s="22">
        <f t="shared" si="62"/>
        <v>8.3333333333333329E-2</v>
      </c>
      <c r="Z91" s="24"/>
      <c r="AA91" s="22"/>
      <c r="AB91" s="79">
        <f t="shared" si="30"/>
        <v>43629.719383178912</v>
      </c>
      <c r="AC91" s="79">
        <f t="shared" si="31"/>
        <v>43629.636049845576</v>
      </c>
      <c r="AD91" s="25">
        <f t="shared" si="32"/>
        <v>2.0839665122475708</v>
      </c>
      <c r="AE91" s="79">
        <f t="shared" si="33"/>
        <v>43629.719383178912</v>
      </c>
      <c r="AF91" s="79">
        <f t="shared" si="34"/>
        <v>43629.636049845576</v>
      </c>
      <c r="AG91" s="25">
        <f t="shared" si="35"/>
        <v>2.0839665122475708</v>
      </c>
      <c r="AH91" s="14">
        <f t="shared" si="36"/>
        <v>3.3288514285714228E-2</v>
      </c>
      <c r="AI91" s="14">
        <f t="shared" si="37"/>
        <v>3.328851428571423E-3</v>
      </c>
      <c r="AJ91" s="14">
        <f t="shared" si="38"/>
        <v>3.661736571428565E-2</v>
      </c>
      <c r="AK91" s="29"/>
      <c r="AL91" s="30"/>
      <c r="AM91" s="6"/>
      <c r="AN91" s="31"/>
      <c r="AO91" s="6">
        <f t="shared" si="52"/>
        <v>26.4</v>
      </c>
      <c r="AP91" s="74">
        <f t="shared" si="53"/>
        <v>4.0000000000000001E-3</v>
      </c>
    </row>
    <row r="92" spans="1:42" hidden="1" x14ac:dyDescent="0.3">
      <c r="C92" s="14"/>
      <c r="D92" s="14"/>
      <c r="E92" s="14"/>
      <c r="F92" s="34" t="s">
        <v>10</v>
      </c>
      <c r="G92" s="33">
        <f t="shared" si="1"/>
        <v>15.426130693755113</v>
      </c>
      <c r="H92" s="6">
        <v>1</v>
      </c>
      <c r="I92" s="84"/>
      <c r="J92" t="s">
        <v>149</v>
      </c>
      <c r="K92" s="6">
        <v>66.900000000000006</v>
      </c>
      <c r="L92" s="26">
        <f t="shared" si="60"/>
        <v>669.71338980354722</v>
      </c>
      <c r="M92" s="6">
        <f t="shared" si="59"/>
        <v>1077.7992256</v>
      </c>
      <c r="N92" s="6">
        <f t="shared" si="28"/>
        <v>2</v>
      </c>
      <c r="O92" s="6">
        <f t="shared" si="55"/>
        <v>3.2186880000000002</v>
      </c>
      <c r="P92" s="6">
        <f t="shared" si="58"/>
        <v>260.64247594050744</v>
      </c>
      <c r="Q92" s="6">
        <f t="shared" si="56"/>
        <v>419.46340480000003</v>
      </c>
      <c r="R92" s="1">
        <v>4698</v>
      </c>
      <c r="S92" s="1">
        <v>262</v>
      </c>
      <c r="T92" s="1">
        <v>27</v>
      </c>
      <c r="U92" s="6">
        <f t="shared" si="15"/>
        <v>234</v>
      </c>
      <c r="V92" s="20">
        <v>2.5000000000000001E-2</v>
      </c>
      <c r="W92" s="20">
        <v>6.9000000000000006E-2</v>
      </c>
      <c r="X92" s="36" t="s">
        <v>45</v>
      </c>
      <c r="Y92" s="22">
        <f t="shared" si="62"/>
        <v>8.3333333333333329E-2</v>
      </c>
      <c r="Z92" s="24"/>
      <c r="AA92" s="22"/>
      <c r="AB92" s="79">
        <f t="shared" si="30"/>
        <v>43629.726088778909</v>
      </c>
      <c r="AC92" s="79">
        <f t="shared" si="31"/>
        <v>43629.642755445573</v>
      </c>
      <c r="AD92" s="25">
        <f t="shared" si="32"/>
        <v>2.090672112244647</v>
      </c>
      <c r="AE92" s="79">
        <f t="shared" si="33"/>
        <v>43629.726088778909</v>
      </c>
      <c r="AF92" s="79">
        <f t="shared" si="34"/>
        <v>43629.642755445573</v>
      </c>
      <c r="AG92" s="25">
        <f t="shared" si="35"/>
        <v>2.090672112244647</v>
      </c>
      <c r="AH92" s="14">
        <f t="shared" si="36"/>
        <v>6.0960000000000007E-3</v>
      </c>
      <c r="AI92" s="14">
        <f t="shared" si="37"/>
        <v>6.0960000000000007E-4</v>
      </c>
      <c r="AJ92" s="14">
        <f t="shared" si="38"/>
        <v>6.7056000000000008E-3</v>
      </c>
      <c r="AK92" s="29">
        <v>22</v>
      </c>
      <c r="AL92" s="30"/>
      <c r="AM92" s="6"/>
      <c r="AN92" s="31"/>
      <c r="AO92" s="6">
        <f t="shared" si="52"/>
        <v>18</v>
      </c>
      <c r="AP92" s="74">
        <f t="shared" si="53"/>
        <v>2.5000000000000001E-2</v>
      </c>
    </row>
    <row r="93" spans="1:42" x14ac:dyDescent="0.3">
      <c r="A93" t="s">
        <v>21</v>
      </c>
      <c r="B93">
        <v>1</v>
      </c>
      <c r="C93" s="14">
        <v>0.16458333333333333</v>
      </c>
      <c r="D93" s="14">
        <f>SUM(AH81:AH93)</f>
        <v>0.16450303952380957</v>
      </c>
      <c r="E93" s="14"/>
      <c r="G93" s="33">
        <f t="shared" si="1"/>
        <v>15.938246945268475</v>
      </c>
      <c r="H93" s="6">
        <v>1</v>
      </c>
      <c r="I93" s="84"/>
      <c r="J93" t="s">
        <v>36</v>
      </c>
      <c r="K93" s="6">
        <v>75</v>
      </c>
      <c r="L93" s="26">
        <f t="shared" si="60"/>
        <v>677.81338980354724</v>
      </c>
      <c r="M93" s="6">
        <f t="shared" si="21"/>
        <v>1090.834912</v>
      </c>
      <c r="N93" s="6">
        <f t="shared" si="28"/>
        <v>8.1000000000000227</v>
      </c>
      <c r="O93" s="6">
        <f t="shared" si="55"/>
        <v>13.035686400000037</v>
      </c>
      <c r="P93" s="6">
        <f t="shared" si="58"/>
        <v>252.54247594050742</v>
      </c>
      <c r="Q93" s="6">
        <f t="shared" si="56"/>
        <v>406.4277184</v>
      </c>
      <c r="R93" s="1">
        <v>4821</v>
      </c>
      <c r="S93" s="1">
        <v>69</v>
      </c>
      <c r="T93" s="1">
        <v>283</v>
      </c>
      <c r="U93" s="6">
        <f t="shared" si="15"/>
        <v>123</v>
      </c>
      <c r="V93" s="20">
        <v>1E-3</v>
      </c>
      <c r="W93" s="20">
        <v>2.1999999999999999E-2</v>
      </c>
      <c r="X93" s="21" t="s">
        <v>45</v>
      </c>
      <c r="Y93" s="22">
        <f>2/24</f>
        <v>8.3333333333333329E-2</v>
      </c>
      <c r="Z93" s="24"/>
      <c r="AA93" s="22"/>
      <c r="AB93" s="79">
        <f t="shared" si="30"/>
        <v>43629.747426956055</v>
      </c>
      <c r="AC93" s="79">
        <f t="shared" si="31"/>
        <v>43629.66409362272</v>
      </c>
      <c r="AD93" s="25">
        <f t="shared" si="32"/>
        <v>2.1120102893910371</v>
      </c>
      <c r="AE93" s="79">
        <f t="shared" si="33"/>
        <v>43629.747426956055</v>
      </c>
      <c r="AF93" s="79">
        <f t="shared" si="34"/>
        <v>43629.66409362272</v>
      </c>
      <c r="AG93" s="25">
        <f t="shared" si="35"/>
        <v>2.1120102893910371</v>
      </c>
      <c r="AH93" s="14">
        <f t="shared" si="36"/>
        <v>1.9398342857142911E-2</v>
      </c>
      <c r="AI93" s="14">
        <f t="shared" si="37"/>
        <v>1.9398342857142913E-3</v>
      </c>
      <c r="AJ93" s="14">
        <f t="shared" si="38"/>
        <v>2.1338177142857202E-2</v>
      </c>
      <c r="AK93" s="29"/>
      <c r="AL93" s="30"/>
      <c r="AM93" s="6"/>
      <c r="AN93" s="31"/>
      <c r="AO93" s="6">
        <f t="shared" si="52"/>
        <v>27.6</v>
      </c>
      <c r="AP93" s="74">
        <f t="shared" si="53"/>
        <v>1E-3</v>
      </c>
    </row>
    <row r="94" spans="1:42" hidden="1" x14ac:dyDescent="0.3">
      <c r="C94" s="14"/>
      <c r="D94" s="14"/>
      <c r="E94" s="14"/>
      <c r="G94" s="33">
        <f t="shared" si="1"/>
        <v>16.632740779139567</v>
      </c>
      <c r="H94" s="6">
        <v>1</v>
      </c>
      <c r="I94" s="84"/>
      <c r="J94" t="s">
        <v>150</v>
      </c>
      <c r="K94" s="6">
        <v>10.199999999999999</v>
      </c>
      <c r="L94" s="26">
        <f>L$93+K94</f>
        <v>688.01338980354728</v>
      </c>
      <c r="M94" s="6">
        <f t="shared" si="21"/>
        <v>1107.2502208000001</v>
      </c>
      <c r="N94" s="6">
        <f t="shared" si="28"/>
        <v>10.200000000000045</v>
      </c>
      <c r="O94" s="6">
        <f t="shared" si="55"/>
        <v>16.415308800000073</v>
      </c>
      <c r="P94" s="6">
        <f t="shared" si="58"/>
        <v>242.34247594050737</v>
      </c>
      <c r="Q94" s="6">
        <f t="shared" si="56"/>
        <v>390.0124095999999</v>
      </c>
      <c r="R94" s="1">
        <v>5217</v>
      </c>
      <c r="S94" s="1">
        <v>460</v>
      </c>
      <c r="T94" s="1">
        <v>71</v>
      </c>
      <c r="U94" s="6">
        <f t="shared" si="15"/>
        <v>396</v>
      </c>
      <c r="V94" s="20">
        <v>5.0000000000000001E-3</v>
      </c>
      <c r="W94" s="20">
        <v>2.5000000000000001E-2</v>
      </c>
      <c r="X94" s="21" t="s">
        <v>45</v>
      </c>
      <c r="Y94" s="22">
        <f t="shared" ref="Y94:Y99" si="63">2/24</f>
        <v>8.3333333333333329E-2</v>
      </c>
      <c r="Z94" s="24"/>
      <c r="AA94" s="22"/>
      <c r="AB94" s="79">
        <f t="shared" si="30"/>
        <v>43629.776364199133</v>
      </c>
      <c r="AC94" s="79">
        <f t="shared" si="31"/>
        <v>43629.693030865797</v>
      </c>
      <c r="AD94" s="25">
        <f t="shared" si="32"/>
        <v>2.1409475324689993</v>
      </c>
      <c r="AE94" s="79">
        <f t="shared" si="33"/>
        <v>43629.776364199133</v>
      </c>
      <c r="AF94" s="79">
        <f t="shared" si="34"/>
        <v>43629.693030865797</v>
      </c>
      <c r="AG94" s="25">
        <f t="shared" si="35"/>
        <v>2.1409475324689993</v>
      </c>
      <c r="AH94" s="14">
        <f t="shared" si="36"/>
        <v>2.6306584615384734E-2</v>
      </c>
      <c r="AI94" s="14">
        <f t="shared" si="37"/>
        <v>2.6306584615384734E-3</v>
      </c>
      <c r="AJ94" s="14">
        <f t="shared" si="38"/>
        <v>2.8937243076923205E-2</v>
      </c>
      <c r="AK94" s="29">
        <v>26</v>
      </c>
      <c r="AL94" s="30"/>
      <c r="AM94" s="6"/>
      <c r="AN94" s="31"/>
      <c r="AO94" s="6">
        <f t="shared" si="52"/>
        <v>26</v>
      </c>
      <c r="AP94" s="74">
        <f t="shared" si="53"/>
        <v>5.0000000000000001E-3</v>
      </c>
    </row>
    <row r="95" spans="1:42" hidden="1" x14ac:dyDescent="0.3">
      <c r="C95" s="14"/>
      <c r="D95" s="14"/>
      <c r="E95" s="14"/>
      <c r="G95" s="33">
        <f t="shared" si="1"/>
        <v>16.972044139110949</v>
      </c>
      <c r="H95" s="6">
        <v>1</v>
      </c>
      <c r="I95" s="84"/>
      <c r="J95" t="s">
        <v>151</v>
      </c>
      <c r="K95" s="6">
        <v>14.8</v>
      </c>
      <c r="L95" s="26">
        <f t="shared" ref="L95:L100" si="64">L$93+K95</f>
        <v>692.61338980354719</v>
      </c>
      <c r="M95" s="6">
        <f t="shared" si="21"/>
        <v>1114.6532032</v>
      </c>
      <c r="N95" s="6">
        <f t="shared" si="28"/>
        <v>4.5999999999999091</v>
      </c>
      <c r="O95" s="6">
        <f t="shared" si="55"/>
        <v>7.4029823999998543</v>
      </c>
      <c r="P95" s="6">
        <f t="shared" si="58"/>
        <v>237.74247594050746</v>
      </c>
      <c r="Q95" s="6">
        <f t="shared" si="56"/>
        <v>382.60942720000008</v>
      </c>
      <c r="R95" s="1">
        <v>5685</v>
      </c>
      <c r="S95" s="1">
        <v>464</v>
      </c>
      <c r="T95" s="1">
        <v>0</v>
      </c>
      <c r="U95" s="6">
        <f t="shared" si="15"/>
        <v>468</v>
      </c>
      <c r="V95" s="20">
        <v>1.7000000000000001E-2</v>
      </c>
      <c r="W95" s="20">
        <v>2.5999999999999999E-2</v>
      </c>
      <c r="X95" s="21" t="s">
        <v>45</v>
      </c>
      <c r="Y95" s="22">
        <f t="shared" si="63"/>
        <v>8.3333333333333329E-2</v>
      </c>
      <c r="Z95" s="24"/>
      <c r="AA95" s="22"/>
      <c r="AB95" s="79">
        <f t="shared" si="30"/>
        <v>43629.790501839132</v>
      </c>
      <c r="AC95" s="79">
        <f t="shared" si="31"/>
        <v>43629.707168505796</v>
      </c>
      <c r="AD95" s="25">
        <f t="shared" si="32"/>
        <v>2.1550851724678068</v>
      </c>
      <c r="AE95" s="79">
        <f t="shared" si="33"/>
        <v>43629.790501839132</v>
      </c>
      <c r="AF95" s="79">
        <f t="shared" si="34"/>
        <v>43629.707168505796</v>
      </c>
      <c r="AG95" s="25">
        <f t="shared" si="35"/>
        <v>2.1550851724678068</v>
      </c>
      <c r="AH95" s="14">
        <f t="shared" si="36"/>
        <v>1.2852399999999748E-2</v>
      </c>
      <c r="AI95" s="14">
        <f t="shared" si="37"/>
        <v>1.2852399999999748E-3</v>
      </c>
      <c r="AJ95" s="14">
        <f t="shared" si="38"/>
        <v>1.4137639999999722E-2</v>
      </c>
      <c r="AK95" s="29">
        <v>24</v>
      </c>
      <c r="AL95" s="30"/>
      <c r="AM95" s="6"/>
      <c r="AN95" s="31"/>
      <c r="AO95" s="6">
        <f t="shared" si="52"/>
        <v>21.2</v>
      </c>
      <c r="AP95" s="74">
        <f t="shared" si="53"/>
        <v>1.7000000000000001E-2</v>
      </c>
    </row>
    <row r="96" spans="1:42" hidden="1" x14ac:dyDescent="0.3">
      <c r="C96" s="14"/>
      <c r="D96" s="14"/>
      <c r="E96" s="14"/>
      <c r="G96" s="33">
        <f t="shared" si="1"/>
        <v>17.426415595051367</v>
      </c>
      <c r="H96" s="6">
        <v>1</v>
      </c>
      <c r="I96" s="84"/>
      <c r="J96" t="s">
        <v>207</v>
      </c>
      <c r="K96" s="6">
        <v>22.5</v>
      </c>
      <c r="L96" s="26">
        <f t="shared" si="64"/>
        <v>700.31338980354724</v>
      </c>
      <c r="M96" s="6">
        <f t="shared" si="21"/>
        <v>1127.0451519999999</v>
      </c>
      <c r="N96" s="6">
        <f t="shared" ref="N96:N136" si="65">L96-L95</f>
        <v>7.7000000000000455</v>
      </c>
      <c r="O96" s="6">
        <f t="shared" si="55"/>
        <v>12.391948800000074</v>
      </c>
      <c r="P96" s="6">
        <f t="shared" si="58"/>
        <v>230.04247594050742</v>
      </c>
      <c r="Q96" s="6">
        <f t="shared" si="56"/>
        <v>370.2174784</v>
      </c>
      <c r="R96" s="1">
        <v>5512</v>
      </c>
      <c r="S96" s="1">
        <v>87</v>
      </c>
      <c r="T96" s="1">
        <v>319</v>
      </c>
      <c r="U96" s="6">
        <f t="shared" si="15"/>
        <v>-173</v>
      </c>
      <c r="V96" s="20">
        <v>-4.0000000000000001E-3</v>
      </c>
      <c r="W96" s="20">
        <v>1.4E-2</v>
      </c>
      <c r="X96" s="21" t="s">
        <v>45</v>
      </c>
      <c r="Y96" s="22">
        <f t="shared" si="63"/>
        <v>8.3333333333333329E-2</v>
      </c>
      <c r="Z96" s="24"/>
      <c r="AA96" s="22"/>
      <c r="AB96" s="79">
        <f t="shared" ref="AB96:AB136" si="66">AB95+AJ96</f>
        <v>43629.80943398313</v>
      </c>
      <c r="AC96" s="79">
        <f t="shared" ref="AC96:AC136" si="67">AB96-Y96</f>
        <v>43629.726100649794</v>
      </c>
      <c r="AD96" s="25">
        <f t="shared" ref="AD96:AD136" si="68">AB96-AB$4</f>
        <v>2.1740173164653243</v>
      </c>
      <c r="AE96" s="79">
        <f t="shared" ref="AE96:AE136" si="69">IF(ISBLANK(Z96),AE95+AJ96,Z96)</f>
        <v>43629.80943398313</v>
      </c>
      <c r="AF96" s="79">
        <f t="shared" ref="AF96:AF136" si="70">AE96-Y96</f>
        <v>43629.726100649794</v>
      </c>
      <c r="AG96" s="25">
        <f t="shared" ref="AG96:AG136" si="71">AE96-AE$4</f>
        <v>2.1740173164653243</v>
      </c>
      <c r="AH96" s="14">
        <f t="shared" ref="AH96:AH136" si="72">(O96/IF(ISBLANK(AK96),$AK$2,AK96))/24</f>
        <v>1.7211040000000104E-2</v>
      </c>
      <c r="AI96" s="14">
        <f t="shared" ref="AI96:AI136" si="73">(AM96+AN96)/24/60+AH96*IF(ISBLANK(AL96),$AL$2,AL96)</f>
        <v>1.7211040000000106E-3</v>
      </c>
      <c r="AJ96" s="14">
        <f t="shared" ref="AJ96:AJ136" si="74">AH96+AI96</f>
        <v>1.8932144000000116E-2</v>
      </c>
      <c r="AK96" s="29">
        <v>30</v>
      </c>
      <c r="AL96" s="30"/>
      <c r="AM96" s="6"/>
      <c r="AN96" s="31"/>
      <c r="AO96" s="6">
        <f t="shared" si="52"/>
        <v>30.2</v>
      </c>
      <c r="AP96" s="74">
        <f t="shared" si="53"/>
        <v>-4.0000000000000001E-3</v>
      </c>
    </row>
    <row r="97" spans="1:42" hidden="1" x14ac:dyDescent="0.3">
      <c r="C97" s="14"/>
      <c r="D97" s="14"/>
      <c r="E97" s="14"/>
      <c r="G97" s="33">
        <f t="shared" si="1"/>
        <v>18.073248087312095</v>
      </c>
      <c r="H97" s="6">
        <v>1</v>
      </c>
      <c r="I97" s="84"/>
      <c r="J97" t="s">
        <v>152</v>
      </c>
      <c r="K97" s="6">
        <v>32</v>
      </c>
      <c r="L97" s="26">
        <f t="shared" si="64"/>
        <v>709.81338980354724</v>
      </c>
      <c r="M97" s="6">
        <f t="shared" si="21"/>
        <v>1142.33392</v>
      </c>
      <c r="N97" s="6">
        <f t="shared" si="65"/>
        <v>9.5</v>
      </c>
      <c r="O97" s="6">
        <f t="shared" si="55"/>
        <v>15.288768000000001</v>
      </c>
      <c r="P97" s="6">
        <f t="shared" si="58"/>
        <v>220.54247594050742</v>
      </c>
      <c r="Q97" s="6">
        <f t="shared" si="56"/>
        <v>354.9287104</v>
      </c>
      <c r="R97" s="1">
        <v>5866</v>
      </c>
      <c r="S97" s="1">
        <v>450</v>
      </c>
      <c r="T97" s="1">
        <v>72</v>
      </c>
      <c r="U97" s="6">
        <f t="shared" si="15"/>
        <v>354</v>
      </c>
      <c r="V97" s="20">
        <v>5.0000000000000001E-3</v>
      </c>
      <c r="W97" s="20">
        <v>0.02</v>
      </c>
      <c r="X97" s="21" t="s">
        <v>45</v>
      </c>
      <c r="Y97" s="22">
        <f t="shared" si="63"/>
        <v>8.3333333333333329E-2</v>
      </c>
      <c r="Z97" s="24"/>
      <c r="AA97" s="22"/>
      <c r="AB97" s="79">
        <f t="shared" si="66"/>
        <v>43629.836385336974</v>
      </c>
      <c r="AC97" s="79">
        <f t="shared" si="67"/>
        <v>43629.753052003638</v>
      </c>
      <c r="AD97" s="25">
        <f t="shared" si="68"/>
        <v>2.2009686703095213</v>
      </c>
      <c r="AE97" s="79">
        <f t="shared" si="69"/>
        <v>43629.836385336974</v>
      </c>
      <c r="AF97" s="79">
        <f t="shared" si="70"/>
        <v>43629.753052003638</v>
      </c>
      <c r="AG97" s="25">
        <f t="shared" si="71"/>
        <v>2.2009686703095213</v>
      </c>
      <c r="AH97" s="14">
        <f t="shared" si="72"/>
        <v>2.4501230769230772E-2</v>
      </c>
      <c r="AI97" s="14">
        <f t="shared" si="73"/>
        <v>2.4501230769230775E-3</v>
      </c>
      <c r="AJ97" s="14">
        <f t="shared" si="74"/>
        <v>2.6951353846153849E-2</v>
      </c>
      <c r="AK97" s="29">
        <v>26</v>
      </c>
      <c r="AL97" s="30"/>
      <c r="AM97" s="6"/>
      <c r="AN97" s="31"/>
      <c r="AO97" s="6">
        <f t="shared" si="52"/>
        <v>26</v>
      </c>
      <c r="AP97" s="74">
        <f t="shared" si="53"/>
        <v>5.0000000000000001E-3</v>
      </c>
    </row>
    <row r="98" spans="1:42" ht="15" hidden="1" customHeight="1" x14ac:dyDescent="0.3">
      <c r="C98" s="14"/>
      <c r="D98" s="14"/>
      <c r="E98" s="14"/>
      <c r="G98" s="33">
        <f t="shared" si="1"/>
        <v>18.611140370427165</v>
      </c>
      <c r="H98" s="6">
        <v>1</v>
      </c>
      <c r="I98" s="84"/>
      <c r="J98" t="s">
        <v>153</v>
      </c>
      <c r="K98" s="6">
        <v>39.9</v>
      </c>
      <c r="L98" s="26">
        <f t="shared" si="64"/>
        <v>717.71338980354722</v>
      </c>
      <c r="M98" s="6">
        <f t="shared" si="21"/>
        <v>1155.0477375999999</v>
      </c>
      <c r="N98" s="6">
        <f t="shared" si="65"/>
        <v>7.8999999999999773</v>
      </c>
      <c r="O98" s="6">
        <f t="shared" si="55"/>
        <v>12.713817599999965</v>
      </c>
      <c r="P98" s="6">
        <f t="shared" si="58"/>
        <v>212.64247594050744</v>
      </c>
      <c r="Q98" s="6">
        <f t="shared" si="56"/>
        <v>342.21489280000003</v>
      </c>
      <c r="R98" s="1">
        <v>6139</v>
      </c>
      <c r="S98" s="1">
        <v>387</v>
      </c>
      <c r="T98" s="1">
        <v>115</v>
      </c>
      <c r="U98" s="6">
        <f t="shared" si="15"/>
        <v>273</v>
      </c>
      <c r="V98" s="20">
        <v>6.0000000000000001E-3</v>
      </c>
      <c r="W98" s="20">
        <v>0.02</v>
      </c>
      <c r="X98" s="21" t="s">
        <v>45</v>
      </c>
      <c r="Y98" s="22">
        <f t="shared" si="63"/>
        <v>8.3333333333333329E-2</v>
      </c>
      <c r="Z98" s="24"/>
      <c r="AA98" s="22"/>
      <c r="AB98" s="79">
        <f t="shared" si="66"/>
        <v>43629.858797515437</v>
      </c>
      <c r="AC98" s="79">
        <f t="shared" si="67"/>
        <v>43629.775464182101</v>
      </c>
      <c r="AD98" s="25">
        <f t="shared" si="68"/>
        <v>2.2233808487726492</v>
      </c>
      <c r="AE98" s="79">
        <f t="shared" si="69"/>
        <v>43629.858797515437</v>
      </c>
      <c r="AF98" s="79">
        <f t="shared" si="70"/>
        <v>43629.775464182101</v>
      </c>
      <c r="AG98" s="25">
        <f t="shared" si="71"/>
        <v>2.2233808487726492</v>
      </c>
      <c r="AH98" s="14">
        <f t="shared" si="72"/>
        <v>2.0374707692307637E-2</v>
      </c>
      <c r="AI98" s="14">
        <f t="shared" si="73"/>
        <v>2.0374707692307637E-3</v>
      </c>
      <c r="AJ98" s="14">
        <f t="shared" si="74"/>
        <v>2.2412178461538403E-2</v>
      </c>
      <c r="AK98" s="29">
        <v>26</v>
      </c>
      <c r="AL98" s="30"/>
      <c r="AM98" s="6"/>
      <c r="AN98" s="31"/>
      <c r="AO98" s="6">
        <f t="shared" si="52"/>
        <v>25.6</v>
      </c>
      <c r="AP98" s="74">
        <f t="shared" si="53"/>
        <v>6.0000000000000001E-3</v>
      </c>
    </row>
    <row r="99" spans="1:42" hidden="1" x14ac:dyDescent="0.3">
      <c r="C99" s="14"/>
      <c r="D99" s="14"/>
      <c r="E99" s="14"/>
      <c r="G99" s="33">
        <f t="shared" si="1"/>
        <v>19.524604024831206</v>
      </c>
      <c r="H99" s="6">
        <v>1</v>
      </c>
      <c r="I99" s="86"/>
      <c r="J99" t="s">
        <v>154</v>
      </c>
      <c r="K99" s="6">
        <v>52.8</v>
      </c>
      <c r="L99" s="26">
        <f t="shared" si="64"/>
        <v>730.61338980354719</v>
      </c>
      <c r="M99" s="6">
        <f t="shared" si="21"/>
        <v>1175.8082752</v>
      </c>
      <c r="N99" s="6">
        <f t="shared" si="65"/>
        <v>12.899999999999977</v>
      </c>
      <c r="O99" s="6">
        <f t="shared" si="55"/>
        <v>20.760537599999964</v>
      </c>
      <c r="P99" s="6">
        <f t="shared" si="58"/>
        <v>199.74247594050746</v>
      </c>
      <c r="Q99" s="6">
        <f t="shared" si="56"/>
        <v>321.45435520000007</v>
      </c>
      <c r="R99" s="1">
        <v>6686</v>
      </c>
      <c r="S99" s="1">
        <v>609</v>
      </c>
      <c r="T99" s="1">
        <v>60</v>
      </c>
      <c r="U99" s="6">
        <f t="shared" si="15"/>
        <v>547</v>
      </c>
      <c r="V99" s="20">
        <v>8.0000000000000002E-3</v>
      </c>
      <c r="W99" s="20">
        <v>2.1000000000000001E-2</v>
      </c>
      <c r="X99" s="21" t="s">
        <v>45</v>
      </c>
      <c r="Y99" s="22">
        <f t="shared" si="63"/>
        <v>8.3333333333333329E-2</v>
      </c>
      <c r="Z99" s="24"/>
      <c r="AA99" s="22"/>
      <c r="AB99" s="79">
        <f t="shared" si="66"/>
        <v>43629.896858501037</v>
      </c>
      <c r="AC99" s="79">
        <f t="shared" si="67"/>
        <v>43629.813525167701</v>
      </c>
      <c r="AD99" s="25">
        <f t="shared" si="68"/>
        <v>2.2614418343728175</v>
      </c>
      <c r="AE99" s="79">
        <f t="shared" si="69"/>
        <v>43629.896858501037</v>
      </c>
      <c r="AF99" s="79">
        <f t="shared" si="70"/>
        <v>43629.813525167701</v>
      </c>
      <c r="AG99" s="25">
        <f t="shared" si="71"/>
        <v>2.2614418343728175</v>
      </c>
      <c r="AH99" s="14">
        <f t="shared" si="72"/>
        <v>3.4600895999999944E-2</v>
      </c>
      <c r="AI99" s="14">
        <f t="shared" si="73"/>
        <v>3.4600895999999945E-3</v>
      </c>
      <c r="AJ99" s="14">
        <f t="shared" si="74"/>
        <v>3.8060985599999937E-2</v>
      </c>
      <c r="AK99" s="29">
        <v>25</v>
      </c>
      <c r="AL99" s="30"/>
      <c r="AM99" s="6"/>
      <c r="AN99" s="31"/>
      <c r="AO99" s="6">
        <f t="shared" si="52"/>
        <v>24.8</v>
      </c>
      <c r="AP99" s="74">
        <f t="shared" si="53"/>
        <v>8.0000000000000002E-3</v>
      </c>
    </row>
    <row r="100" spans="1:42" x14ac:dyDescent="0.3">
      <c r="A100" t="s">
        <v>22</v>
      </c>
      <c r="B100">
        <v>1</v>
      </c>
      <c r="C100" s="14">
        <v>0.16458333333333333</v>
      </c>
      <c r="D100" s="14">
        <f>SUM(AJ94:AJ100)</f>
        <v>0.19345799998461527</v>
      </c>
      <c r="E100" s="14">
        <f>AE100-AE93</f>
        <v>0.1934579999797279</v>
      </c>
      <c r="F100" s="34" t="s">
        <v>11</v>
      </c>
      <c r="G100" s="33">
        <f t="shared" si="1"/>
        <v>20.581238944781944</v>
      </c>
      <c r="H100" s="6">
        <v>1</v>
      </c>
      <c r="I100" s="86"/>
      <c r="J100" t="s">
        <v>37</v>
      </c>
      <c r="K100" s="6">
        <v>71.900000000000006</v>
      </c>
      <c r="L100" s="26">
        <f t="shared" si="64"/>
        <v>749.71338980354722</v>
      </c>
      <c r="M100" s="6">
        <f t="shared" si="21"/>
        <v>1206.5467455999999</v>
      </c>
      <c r="N100" s="6">
        <f t="shared" si="65"/>
        <v>19.100000000000023</v>
      </c>
      <c r="O100" s="6">
        <f t="shared" si="55"/>
        <v>30.73847040000004</v>
      </c>
      <c r="P100" s="6">
        <f t="shared" si="58"/>
        <v>180.64247594050744</v>
      </c>
      <c r="Q100" s="6">
        <f t="shared" si="56"/>
        <v>290.71588480000003</v>
      </c>
      <c r="R100" s="1">
        <v>5717</v>
      </c>
      <c r="S100" s="1">
        <v>348</v>
      </c>
      <c r="T100" s="1">
        <v>1306</v>
      </c>
      <c r="U100" s="6">
        <f t="shared" si="15"/>
        <v>-969</v>
      </c>
      <c r="V100" s="20">
        <v>-7.0000000000000001E-3</v>
      </c>
      <c r="W100" s="20">
        <v>2.8000000000000001E-2</v>
      </c>
      <c r="X100" s="21" t="s">
        <v>45</v>
      </c>
      <c r="Y100" s="22">
        <f t="shared" ref="Y100:Y136" si="75">2/24</f>
        <v>8.3333333333333329E-2</v>
      </c>
      <c r="Z100" s="24"/>
      <c r="AA100" s="22"/>
      <c r="AB100" s="79">
        <f t="shared" si="66"/>
        <v>43629.940884956035</v>
      </c>
      <c r="AC100" s="79">
        <f t="shared" si="67"/>
        <v>43629.857551622699</v>
      </c>
      <c r="AD100" s="25">
        <f t="shared" si="68"/>
        <v>2.305468289370765</v>
      </c>
      <c r="AE100" s="79">
        <f t="shared" si="69"/>
        <v>43629.940884956035</v>
      </c>
      <c r="AF100" s="79">
        <f t="shared" si="70"/>
        <v>43629.857551622699</v>
      </c>
      <c r="AG100" s="25">
        <f t="shared" si="71"/>
        <v>2.305468289370765</v>
      </c>
      <c r="AH100" s="14">
        <f t="shared" si="72"/>
        <v>4.0024050000000054E-2</v>
      </c>
      <c r="AI100" s="14">
        <f t="shared" si="73"/>
        <v>4.0024050000000057E-3</v>
      </c>
      <c r="AJ100" s="14">
        <f t="shared" si="74"/>
        <v>4.4026455000000062E-2</v>
      </c>
      <c r="AK100" s="29">
        <v>32</v>
      </c>
      <c r="AL100" s="30"/>
      <c r="AM100" s="6"/>
      <c r="AN100" s="31"/>
      <c r="AO100" s="6">
        <f t="shared" si="52"/>
        <v>31.85</v>
      </c>
      <c r="AP100" s="74">
        <f t="shared" si="53"/>
        <v>-7.0000000000000001E-3</v>
      </c>
    </row>
    <row r="101" spans="1:42" hidden="1" x14ac:dyDescent="0.3">
      <c r="C101" s="14"/>
      <c r="D101" s="14"/>
      <c r="E101" s="14"/>
      <c r="F101" s="34"/>
      <c r="G101" s="33">
        <f t="shared" si="1"/>
        <v>20.730606184748467</v>
      </c>
      <c r="H101" s="6">
        <v>1</v>
      </c>
      <c r="I101" s="86"/>
      <c r="J101" t="s">
        <v>159</v>
      </c>
      <c r="K101" s="6">
        <v>2.7</v>
      </c>
      <c r="L101" s="26">
        <f>L$100+K101</f>
        <v>752.41338980354726</v>
      </c>
      <c r="M101" s="6">
        <f t="shared" si="21"/>
        <v>1210.8919744</v>
      </c>
      <c r="N101" s="6">
        <f t="shared" si="65"/>
        <v>2.7000000000000455</v>
      </c>
      <c r="O101" s="6">
        <f t="shared" si="55"/>
        <v>4.3452288000000738</v>
      </c>
      <c r="P101" s="6">
        <f t="shared" si="58"/>
        <v>177.94247594050739</v>
      </c>
      <c r="Q101" s="6">
        <f t="shared" ref="Q101:Q112" si="76">P101*1.609344</f>
        <v>286.37065599999994</v>
      </c>
      <c r="R101" s="1">
        <v>5518</v>
      </c>
      <c r="S101" s="1">
        <v>3</v>
      </c>
      <c r="T101" s="1">
        <v>198</v>
      </c>
      <c r="U101" s="6">
        <f t="shared" si="15"/>
        <v>-199</v>
      </c>
      <c r="V101" s="20">
        <v>-8.9999999999999993E-3</v>
      </c>
      <c r="W101" s="20">
        <v>7.0000000000000001E-3</v>
      </c>
      <c r="X101" s="21" t="s">
        <v>45</v>
      </c>
      <c r="Y101" s="22">
        <f t="shared" si="75"/>
        <v>8.3333333333333329E-2</v>
      </c>
      <c r="Z101" s="24"/>
      <c r="AA101" s="22"/>
      <c r="AB101" s="79">
        <f t="shared" si="66"/>
        <v>43629.947108591034</v>
      </c>
      <c r="AC101" s="79">
        <f t="shared" si="67"/>
        <v>43629.863775257698</v>
      </c>
      <c r="AD101" s="25">
        <f t="shared" si="68"/>
        <v>2.3116919243693701</v>
      </c>
      <c r="AE101" s="79">
        <f t="shared" si="69"/>
        <v>43629.947108591034</v>
      </c>
      <c r="AF101" s="79">
        <f t="shared" si="70"/>
        <v>43629.863775257698</v>
      </c>
      <c r="AG101" s="25">
        <f t="shared" si="71"/>
        <v>2.3116919243693701</v>
      </c>
      <c r="AH101" s="14">
        <f t="shared" si="72"/>
        <v>5.6578500000000961E-3</v>
      </c>
      <c r="AI101" s="14">
        <f t="shared" si="73"/>
        <v>5.6578500000000961E-4</v>
      </c>
      <c r="AJ101" s="14">
        <f t="shared" si="74"/>
        <v>6.2236350000001057E-3</v>
      </c>
      <c r="AK101" s="29">
        <v>32</v>
      </c>
      <c r="AL101" s="30"/>
      <c r="AM101" s="6"/>
      <c r="AN101" s="31"/>
      <c r="AO101" s="6">
        <f t="shared" si="52"/>
        <v>32.950000000000003</v>
      </c>
      <c r="AP101" s="74">
        <f t="shared" si="53"/>
        <v>-8.9999999999999993E-3</v>
      </c>
    </row>
    <row r="102" spans="1:42" hidden="1" x14ac:dyDescent="0.3">
      <c r="C102" s="14"/>
      <c r="D102" s="14"/>
      <c r="E102" s="14"/>
      <c r="F102" s="34"/>
      <c r="G102" s="33">
        <f t="shared" si="1"/>
        <v>20.964282933622599</v>
      </c>
      <c r="H102" s="6">
        <v>1</v>
      </c>
      <c r="I102" s="86"/>
      <c r="J102" t="s">
        <v>160</v>
      </c>
      <c r="K102" s="6">
        <v>6</v>
      </c>
      <c r="L102" s="26">
        <f t="shared" ref="L102:L112" si="77">L$100+K102</f>
        <v>755.71338980354722</v>
      </c>
      <c r="M102" s="6">
        <f t="shared" si="21"/>
        <v>1216.2028095999999</v>
      </c>
      <c r="N102" s="6">
        <f t="shared" si="65"/>
        <v>3.2999999999999545</v>
      </c>
      <c r="O102" s="6">
        <f t="shared" si="55"/>
        <v>5.3108351999999268</v>
      </c>
      <c r="P102" s="6">
        <f t="shared" si="58"/>
        <v>174.64247594050744</v>
      </c>
      <c r="Q102" s="6">
        <f t="shared" si="76"/>
        <v>281.05982080000001</v>
      </c>
      <c r="R102" s="1">
        <v>5604</v>
      </c>
      <c r="S102" s="1">
        <v>132</v>
      </c>
      <c r="T102" s="1">
        <v>101</v>
      </c>
      <c r="U102" s="6">
        <f t="shared" si="15"/>
        <v>86</v>
      </c>
      <c r="V102" s="20">
        <v>8.9999999999999993E-3</v>
      </c>
      <c r="W102" s="20">
        <v>3.5999999999999997E-2</v>
      </c>
      <c r="X102" s="21" t="s">
        <v>45</v>
      </c>
      <c r="Y102" s="22">
        <f t="shared" si="75"/>
        <v>8.3333333333333329E-2</v>
      </c>
      <c r="Z102" s="24"/>
      <c r="AA102" s="22"/>
      <c r="AB102" s="79">
        <f t="shared" si="66"/>
        <v>43629.956845122237</v>
      </c>
      <c r="AC102" s="79">
        <f t="shared" si="67"/>
        <v>43629.873511788901</v>
      </c>
      <c r="AD102" s="25">
        <f t="shared" si="68"/>
        <v>2.3214284555724589</v>
      </c>
      <c r="AE102" s="79">
        <f t="shared" si="69"/>
        <v>43629.956845122237</v>
      </c>
      <c r="AF102" s="79">
        <f t="shared" si="70"/>
        <v>43629.873511788901</v>
      </c>
      <c r="AG102" s="25">
        <f t="shared" si="71"/>
        <v>2.3214284555724589</v>
      </c>
      <c r="AH102" s="14">
        <f t="shared" si="72"/>
        <v>8.8513919999998782E-3</v>
      </c>
      <c r="AI102" s="14">
        <f t="shared" si="73"/>
        <v>8.8513919999998788E-4</v>
      </c>
      <c r="AJ102" s="14">
        <f t="shared" si="74"/>
        <v>9.7365311999998653E-3</v>
      </c>
      <c r="AK102" s="29">
        <v>25</v>
      </c>
      <c r="AL102" s="30"/>
      <c r="AM102" s="6"/>
      <c r="AN102" s="31"/>
      <c r="AO102" s="6">
        <f t="shared" ref="AO102:AO136" si="78">$AK$2-IF(V102&lt;0, 550, 400)*V102</f>
        <v>24.4</v>
      </c>
      <c r="AP102" s="74">
        <f t="shared" ref="AP102:AP136" si="79">V102</f>
        <v>8.9999999999999993E-3</v>
      </c>
    </row>
    <row r="103" spans="1:42" hidden="1" x14ac:dyDescent="0.3">
      <c r="C103" s="14"/>
      <c r="D103" s="14"/>
      <c r="E103" s="14"/>
      <c r="F103" s="34"/>
      <c r="G103" s="33">
        <f t="shared" si="1"/>
        <v>21.088858080329373</v>
      </c>
      <c r="H103" s="6">
        <v>1</v>
      </c>
      <c r="I103" s="87"/>
      <c r="J103" t="s">
        <v>161</v>
      </c>
      <c r="K103" s="6">
        <v>7.9</v>
      </c>
      <c r="L103" s="26">
        <f t="shared" si="77"/>
        <v>757.61338980354719</v>
      </c>
      <c r="M103" s="6">
        <f t="shared" si="21"/>
        <v>1219.2605632</v>
      </c>
      <c r="N103" s="6">
        <f t="shared" si="65"/>
        <v>1.8999999999999773</v>
      </c>
      <c r="O103" s="6">
        <f t="shared" si="55"/>
        <v>3.0577535999999634</v>
      </c>
      <c r="P103" s="6">
        <f t="shared" si="58"/>
        <v>172.74247594050746</v>
      </c>
      <c r="Q103" s="6">
        <f t="shared" si="76"/>
        <v>278.00206720000006</v>
      </c>
      <c r="R103" s="1">
        <v>5663</v>
      </c>
      <c r="S103" s="1">
        <v>62</v>
      </c>
      <c r="T103" s="1">
        <v>0</v>
      </c>
      <c r="U103" s="6">
        <f t="shared" si="15"/>
        <v>59</v>
      </c>
      <c r="V103" s="20">
        <v>4.0000000000000001E-3</v>
      </c>
      <c r="W103" s="20">
        <v>8.9999999999999993E-3</v>
      </c>
      <c r="X103" s="21" t="s">
        <v>45</v>
      </c>
      <c r="Y103" s="22">
        <f t="shared" si="75"/>
        <v>8.3333333333333329E-2</v>
      </c>
      <c r="Z103" s="24"/>
      <c r="AA103" s="22"/>
      <c r="AB103" s="79">
        <f t="shared" si="66"/>
        <v>43629.962035753349</v>
      </c>
      <c r="AC103" s="79">
        <f t="shared" si="67"/>
        <v>43629.878702420014</v>
      </c>
      <c r="AD103" s="25">
        <f t="shared" si="68"/>
        <v>2.3266190866852412</v>
      </c>
      <c r="AE103" s="79">
        <f t="shared" si="69"/>
        <v>43629.962035753349</v>
      </c>
      <c r="AF103" s="79">
        <f t="shared" si="70"/>
        <v>43629.878702420014</v>
      </c>
      <c r="AG103" s="25">
        <f t="shared" si="71"/>
        <v>2.3266190866852412</v>
      </c>
      <c r="AH103" s="14">
        <f t="shared" si="72"/>
        <v>4.718755555555499E-3</v>
      </c>
      <c r="AI103" s="14">
        <f t="shared" si="73"/>
        <v>4.7187555555554993E-4</v>
      </c>
      <c r="AJ103" s="14">
        <f t="shared" si="74"/>
        <v>5.1906311111110486E-3</v>
      </c>
      <c r="AK103" s="29">
        <v>27</v>
      </c>
      <c r="AL103" s="30"/>
      <c r="AM103" s="6"/>
      <c r="AN103" s="31"/>
      <c r="AO103" s="6">
        <f t="shared" si="78"/>
        <v>26.4</v>
      </c>
      <c r="AP103" s="74">
        <f t="shared" si="79"/>
        <v>4.0000000000000001E-3</v>
      </c>
    </row>
    <row r="104" spans="1:42" hidden="1" x14ac:dyDescent="0.3">
      <c r="C104" s="14"/>
      <c r="D104" s="14"/>
      <c r="E104" s="14"/>
      <c r="F104" s="34"/>
      <c r="G104" s="33">
        <f t="shared" si="1"/>
        <v>21.962576129415538</v>
      </c>
      <c r="H104" s="6">
        <v>1</v>
      </c>
      <c r="I104" s="87"/>
      <c r="J104" t="s">
        <v>162</v>
      </c>
      <c r="K104" s="6">
        <v>23.2</v>
      </c>
      <c r="L104" s="26">
        <f t="shared" si="77"/>
        <v>772.91338980354726</v>
      </c>
      <c r="M104" s="6">
        <f t="shared" si="21"/>
        <v>1243.8835263999999</v>
      </c>
      <c r="N104" s="6">
        <f t="shared" si="65"/>
        <v>15.300000000000068</v>
      </c>
      <c r="O104" s="6">
        <f t="shared" si="55"/>
        <v>24.622963200000111</v>
      </c>
      <c r="P104" s="6">
        <f t="shared" si="58"/>
        <v>157.44247594050739</v>
      </c>
      <c r="Q104" s="6">
        <f t="shared" si="76"/>
        <v>253.37910399999996</v>
      </c>
      <c r="R104" s="1">
        <v>5199</v>
      </c>
      <c r="S104" s="1">
        <v>147</v>
      </c>
      <c r="T104" s="1">
        <v>581</v>
      </c>
      <c r="U104" s="6">
        <f t="shared" si="15"/>
        <v>-464</v>
      </c>
      <c r="V104" s="20">
        <v>-8.0000000000000002E-3</v>
      </c>
      <c r="W104" s="20">
        <v>1.7000000000000001E-2</v>
      </c>
      <c r="X104" s="21" t="s">
        <v>45</v>
      </c>
      <c r="Y104" s="22">
        <f t="shared" si="75"/>
        <v>8.3333333333333329E-2</v>
      </c>
      <c r="Z104" s="24"/>
      <c r="AA104" s="22"/>
      <c r="AB104" s="79">
        <f t="shared" si="66"/>
        <v>43629.998440672061</v>
      </c>
      <c r="AC104" s="79">
        <f t="shared" si="67"/>
        <v>43629.915107338726</v>
      </c>
      <c r="AD104" s="25">
        <f t="shared" si="68"/>
        <v>2.3630240053971647</v>
      </c>
      <c r="AE104" s="79">
        <f t="shared" si="69"/>
        <v>43629.998440672061</v>
      </c>
      <c r="AF104" s="79">
        <f t="shared" si="70"/>
        <v>43629.915107338726</v>
      </c>
      <c r="AG104" s="25">
        <f t="shared" si="71"/>
        <v>2.3630240053971647</v>
      </c>
      <c r="AH104" s="14">
        <f t="shared" si="72"/>
        <v>3.3095380645161439E-2</v>
      </c>
      <c r="AI104" s="14">
        <f t="shared" si="73"/>
        <v>3.3095380645161441E-3</v>
      </c>
      <c r="AJ104" s="14">
        <f t="shared" si="74"/>
        <v>3.6404918709677582E-2</v>
      </c>
      <c r="AK104" s="29">
        <v>31</v>
      </c>
      <c r="AL104" s="30"/>
      <c r="AM104" s="6"/>
      <c r="AN104" s="31"/>
      <c r="AO104" s="6">
        <f t="shared" si="78"/>
        <v>32.4</v>
      </c>
      <c r="AP104" s="74">
        <f t="shared" si="79"/>
        <v>-8.0000000000000002E-3</v>
      </c>
    </row>
    <row r="105" spans="1:42" hidden="1" x14ac:dyDescent="0.3">
      <c r="C105" s="14"/>
      <c r="D105" s="14"/>
      <c r="E105" s="14"/>
      <c r="F105" s="34"/>
      <c r="G105" s="33">
        <f t="shared" si="1"/>
        <v>22.005306987266522</v>
      </c>
      <c r="H105" s="6">
        <v>1</v>
      </c>
      <c r="I105" s="86"/>
      <c r="J105" t="s">
        <v>163</v>
      </c>
      <c r="K105" s="6">
        <v>23.9</v>
      </c>
      <c r="L105" s="26">
        <f t="shared" si="77"/>
        <v>773.61338980354719</v>
      </c>
      <c r="M105" s="6">
        <f t="shared" si="21"/>
        <v>1245.0100671999999</v>
      </c>
      <c r="N105" s="6">
        <f t="shared" si="65"/>
        <v>0.69999999999993179</v>
      </c>
      <c r="O105" s="6">
        <f t="shared" si="55"/>
        <v>1.1265407999998902</v>
      </c>
      <c r="P105" s="6">
        <f t="shared" si="58"/>
        <v>156.74247594050746</v>
      </c>
      <c r="Q105" s="6">
        <f t="shared" si="76"/>
        <v>252.25256320000005</v>
      </c>
      <c r="R105" s="1">
        <v>5175</v>
      </c>
      <c r="S105" s="1">
        <v>1</v>
      </c>
      <c r="T105" s="1">
        <v>31</v>
      </c>
      <c r="U105" s="6">
        <f t="shared" si="15"/>
        <v>-24</v>
      </c>
      <c r="V105" s="20">
        <v>-4.0000000000000001E-3</v>
      </c>
      <c r="W105" s="20">
        <v>-2E-3</v>
      </c>
      <c r="X105" s="21" t="s">
        <v>45</v>
      </c>
      <c r="Y105" s="22">
        <f t="shared" si="75"/>
        <v>8.3333333333333329E-2</v>
      </c>
      <c r="Z105" s="24"/>
      <c r="AA105" s="22"/>
      <c r="AB105" s="79">
        <f t="shared" si="66"/>
        <v>43630.000221124472</v>
      </c>
      <c r="AC105" s="79">
        <f t="shared" si="67"/>
        <v>43629.916887791136</v>
      </c>
      <c r="AD105" s="25">
        <f t="shared" si="68"/>
        <v>2.3648044578076224</v>
      </c>
      <c r="AE105" s="79">
        <f t="shared" si="69"/>
        <v>43630.000221124472</v>
      </c>
      <c r="AF105" s="79">
        <f t="shared" si="70"/>
        <v>43629.916887791136</v>
      </c>
      <c r="AG105" s="25">
        <f t="shared" si="71"/>
        <v>2.3648044578076224</v>
      </c>
      <c r="AH105" s="14">
        <f t="shared" si="72"/>
        <v>1.6185931034481181E-3</v>
      </c>
      <c r="AI105" s="14">
        <f t="shared" si="73"/>
        <v>1.6185931034481182E-4</v>
      </c>
      <c r="AJ105" s="14">
        <f t="shared" si="74"/>
        <v>1.7804524137929299E-3</v>
      </c>
      <c r="AK105" s="29">
        <v>29</v>
      </c>
      <c r="AL105" s="30"/>
      <c r="AM105" s="6"/>
      <c r="AN105" s="31"/>
      <c r="AO105" s="6">
        <f t="shared" si="78"/>
        <v>30.2</v>
      </c>
      <c r="AP105" s="74">
        <f t="shared" si="79"/>
        <v>-4.0000000000000001E-3</v>
      </c>
    </row>
    <row r="106" spans="1:42" hidden="1" x14ac:dyDescent="0.3">
      <c r="C106" s="14"/>
      <c r="D106" s="14"/>
      <c r="E106" s="14"/>
      <c r="F106" s="34" t="s">
        <v>10</v>
      </c>
      <c r="G106" s="33">
        <f t="shared" si="1"/>
        <v>22.388867307279725</v>
      </c>
      <c r="H106" s="6">
        <v>1</v>
      </c>
      <c r="I106" s="86"/>
      <c r="J106" t="s">
        <v>164</v>
      </c>
      <c r="K106" s="6">
        <v>29.1</v>
      </c>
      <c r="L106" s="26">
        <f t="shared" si="77"/>
        <v>778.81338980354724</v>
      </c>
      <c r="M106" s="6">
        <f t="shared" si="21"/>
        <v>1253.3786560000001</v>
      </c>
      <c r="N106" s="6">
        <f t="shared" si="65"/>
        <v>5.2000000000000455</v>
      </c>
      <c r="O106" s="6">
        <f t="shared" si="55"/>
        <v>8.3685888000000741</v>
      </c>
      <c r="P106" s="6">
        <f t="shared" si="58"/>
        <v>151.54247594050742</v>
      </c>
      <c r="Q106" s="6">
        <f t="shared" si="76"/>
        <v>243.88397439999997</v>
      </c>
      <c r="R106" s="1">
        <v>5728</v>
      </c>
      <c r="S106" s="1">
        <v>548</v>
      </c>
      <c r="T106" s="1">
        <v>4</v>
      </c>
      <c r="U106" s="6">
        <f t="shared" si="15"/>
        <v>553</v>
      </c>
      <c r="V106" s="20">
        <v>1.4999999999999999E-2</v>
      </c>
      <c r="W106" s="20">
        <v>4.3999999999999997E-2</v>
      </c>
      <c r="X106" s="21" t="s">
        <v>45</v>
      </c>
      <c r="Y106" s="22">
        <f t="shared" si="75"/>
        <v>8.3333333333333329E-2</v>
      </c>
      <c r="Z106" s="24"/>
      <c r="AA106" s="22"/>
      <c r="AB106" s="79">
        <f t="shared" si="66"/>
        <v>43630.016202804472</v>
      </c>
      <c r="AC106" s="79">
        <f t="shared" si="67"/>
        <v>43629.932869471137</v>
      </c>
      <c r="AD106" s="25">
        <f t="shared" si="68"/>
        <v>2.3807861378081725</v>
      </c>
      <c r="AE106" s="79">
        <f t="shared" si="69"/>
        <v>43630.016202804472</v>
      </c>
      <c r="AF106" s="79">
        <f t="shared" si="70"/>
        <v>43629.932869471137</v>
      </c>
      <c r="AG106" s="25">
        <f t="shared" si="71"/>
        <v>2.3807861378081725</v>
      </c>
      <c r="AH106" s="14">
        <f t="shared" si="72"/>
        <v>1.4528800000000128E-2</v>
      </c>
      <c r="AI106" s="14">
        <f t="shared" si="73"/>
        <v>1.4528800000000129E-3</v>
      </c>
      <c r="AJ106" s="14">
        <f t="shared" si="74"/>
        <v>1.598168000000014E-2</v>
      </c>
      <c r="AK106" s="29">
        <v>24</v>
      </c>
      <c r="AL106" s="30"/>
      <c r="AM106" s="6"/>
      <c r="AN106" s="31"/>
      <c r="AO106" s="6">
        <f t="shared" si="78"/>
        <v>22</v>
      </c>
      <c r="AP106" s="74">
        <f t="shared" si="79"/>
        <v>1.4999999999999999E-2</v>
      </c>
    </row>
    <row r="107" spans="1:42" hidden="1" x14ac:dyDescent="0.3">
      <c r="C107" s="14"/>
      <c r="D107" s="14"/>
      <c r="E107" s="14"/>
      <c r="F107" s="34" t="s">
        <v>65</v>
      </c>
      <c r="G107" s="33">
        <f t="shared" si="1"/>
        <v>22.672111851337831</v>
      </c>
      <c r="H107" s="6">
        <v>1</v>
      </c>
      <c r="I107" s="84"/>
      <c r="J107" t="s">
        <v>165</v>
      </c>
      <c r="K107" s="6">
        <v>35.5</v>
      </c>
      <c r="L107" s="26">
        <f t="shared" si="77"/>
        <v>785.21338980354722</v>
      </c>
      <c r="M107" s="6">
        <f t="shared" si="21"/>
        <v>1263.6784576</v>
      </c>
      <c r="N107" s="6">
        <f t="shared" si="65"/>
        <v>6.3999999999999773</v>
      </c>
      <c r="O107" s="6">
        <f t="shared" si="55"/>
        <v>10.299801599999965</v>
      </c>
      <c r="P107" s="6">
        <f t="shared" si="58"/>
        <v>145.14247594050744</v>
      </c>
      <c r="Q107" s="6">
        <f t="shared" si="76"/>
        <v>233.5841728</v>
      </c>
      <c r="R107" s="1">
        <v>5024</v>
      </c>
      <c r="S107" s="1">
        <v>35</v>
      </c>
      <c r="T107" s="1">
        <v>729</v>
      </c>
      <c r="U107" s="6">
        <f t="shared" si="15"/>
        <v>-704</v>
      </c>
      <c r="V107" s="20">
        <v>-0.03</v>
      </c>
      <c r="W107" s="20">
        <v>1.0999999999999999E-2</v>
      </c>
      <c r="X107" s="21" t="s">
        <v>45</v>
      </c>
      <c r="Y107" s="22">
        <f t="shared" si="75"/>
        <v>8.3333333333333329E-2</v>
      </c>
      <c r="Z107" s="24"/>
      <c r="AA107" s="22"/>
      <c r="AB107" s="79">
        <f t="shared" si="66"/>
        <v>43630.028004660475</v>
      </c>
      <c r="AC107" s="79">
        <f t="shared" si="67"/>
        <v>43629.944671327139</v>
      </c>
      <c r="AD107" s="25">
        <f t="shared" si="68"/>
        <v>2.3925879938105936</v>
      </c>
      <c r="AE107" s="79">
        <f t="shared" si="69"/>
        <v>43630.028004660475</v>
      </c>
      <c r="AF107" s="79">
        <f t="shared" si="70"/>
        <v>43629.944671327139</v>
      </c>
      <c r="AG107" s="25">
        <f t="shared" si="71"/>
        <v>2.3925879938105936</v>
      </c>
      <c r="AH107" s="14">
        <f t="shared" si="72"/>
        <v>1.0728959999999963E-2</v>
      </c>
      <c r="AI107" s="14">
        <f t="shared" si="73"/>
        <v>1.0728959999999964E-3</v>
      </c>
      <c r="AJ107" s="14">
        <f t="shared" si="74"/>
        <v>1.180185599999996E-2</v>
      </c>
      <c r="AK107" s="29">
        <v>40</v>
      </c>
      <c r="AL107" s="30"/>
      <c r="AM107" s="6"/>
      <c r="AN107" s="31"/>
      <c r="AO107" s="6">
        <f t="shared" si="78"/>
        <v>44.5</v>
      </c>
      <c r="AP107" s="74">
        <f t="shared" si="79"/>
        <v>-0.03</v>
      </c>
    </row>
    <row r="108" spans="1:42" hidden="1" x14ac:dyDescent="0.3">
      <c r="C108" s="14"/>
      <c r="D108" s="14"/>
      <c r="E108" s="14"/>
      <c r="G108" s="33">
        <f t="shared" si="1"/>
        <v>22.722691234142985</v>
      </c>
      <c r="H108" s="6">
        <v>1</v>
      </c>
      <c r="I108" s="84"/>
      <c r="J108" t="s">
        <v>90</v>
      </c>
      <c r="K108" s="6">
        <v>36.299999999999997</v>
      </c>
      <c r="L108" s="26">
        <f t="shared" si="77"/>
        <v>786.01338980354717</v>
      </c>
      <c r="M108" s="6">
        <f t="shared" si="21"/>
        <v>1264.9659327999998</v>
      </c>
      <c r="N108" s="6">
        <f t="shared" si="65"/>
        <v>0.79999999999995453</v>
      </c>
      <c r="O108" s="6">
        <f t="shared" si="55"/>
        <v>1.287475199999927</v>
      </c>
      <c r="P108" s="6">
        <f t="shared" si="58"/>
        <v>144.34247594050748</v>
      </c>
      <c r="Q108" s="6">
        <f t="shared" si="76"/>
        <v>232.2966976000001</v>
      </c>
      <c r="R108" s="1">
        <v>5120</v>
      </c>
      <c r="S108" s="1">
        <v>142</v>
      </c>
      <c r="T108" s="1">
        <v>2</v>
      </c>
      <c r="U108" s="6">
        <f t="shared" si="15"/>
        <v>96</v>
      </c>
      <c r="V108" s="20">
        <v>3.0000000000000001E-3</v>
      </c>
      <c r="W108" s="20">
        <v>3.2000000000000001E-2</v>
      </c>
      <c r="X108" s="21" t="s">
        <v>45</v>
      </c>
      <c r="Y108" s="22">
        <f t="shared" si="75"/>
        <v>8.3333333333333329E-2</v>
      </c>
      <c r="Z108" s="24"/>
      <c r="AA108" s="22"/>
      <c r="AB108" s="79">
        <f t="shared" si="66"/>
        <v>43630.030112134758</v>
      </c>
      <c r="AC108" s="79">
        <f t="shared" si="67"/>
        <v>43629.946778801423</v>
      </c>
      <c r="AD108" s="25">
        <f t="shared" si="68"/>
        <v>2.3946954680941417</v>
      </c>
      <c r="AE108" s="79">
        <f t="shared" si="69"/>
        <v>43630.030112134758</v>
      </c>
      <c r="AF108" s="79">
        <f t="shared" si="70"/>
        <v>43629.946778801423</v>
      </c>
      <c r="AG108" s="25">
        <f t="shared" si="71"/>
        <v>2.3946954680941417</v>
      </c>
      <c r="AH108" s="14">
        <f t="shared" si="72"/>
        <v>1.9158857142856057E-3</v>
      </c>
      <c r="AI108" s="14">
        <f t="shared" si="73"/>
        <v>1.9158857142856058E-4</v>
      </c>
      <c r="AJ108" s="14">
        <f t="shared" si="74"/>
        <v>2.1074742857141661E-3</v>
      </c>
      <c r="AK108" s="29"/>
      <c r="AL108" s="30"/>
      <c r="AM108" s="6"/>
      <c r="AN108" s="31"/>
      <c r="AO108" s="6">
        <f t="shared" si="78"/>
        <v>26.8</v>
      </c>
      <c r="AP108" s="74">
        <f t="shared" si="79"/>
        <v>3.0000000000000001E-3</v>
      </c>
    </row>
    <row r="109" spans="1:42" hidden="1" x14ac:dyDescent="0.3">
      <c r="C109" s="14"/>
      <c r="D109" s="14"/>
      <c r="E109" s="14"/>
      <c r="F109" s="34" t="s">
        <v>10</v>
      </c>
      <c r="G109" s="33">
        <f t="shared" si="1"/>
        <v>22.800140914216172</v>
      </c>
      <c r="H109" s="6">
        <v>1</v>
      </c>
      <c r="I109" s="84"/>
      <c r="J109" t="s">
        <v>166</v>
      </c>
      <c r="K109" s="6">
        <v>37</v>
      </c>
      <c r="L109" s="26">
        <f t="shared" si="77"/>
        <v>786.71338980354722</v>
      </c>
      <c r="M109" s="6">
        <f t="shared" si="21"/>
        <v>1266.0924735999999</v>
      </c>
      <c r="N109" s="6">
        <f t="shared" si="65"/>
        <v>0.70000000000004547</v>
      </c>
      <c r="O109" s="6">
        <f t="shared" si="55"/>
        <v>1.1265408000000732</v>
      </c>
      <c r="P109" s="6">
        <f t="shared" si="58"/>
        <v>143.64247594050744</v>
      </c>
      <c r="Q109" s="6">
        <f t="shared" si="76"/>
        <v>231.17015680000003</v>
      </c>
      <c r="R109" s="1">
        <v>5221</v>
      </c>
      <c r="S109" s="1">
        <v>92</v>
      </c>
      <c r="T109" s="1">
        <v>0</v>
      </c>
      <c r="U109" s="6">
        <f t="shared" si="15"/>
        <v>101</v>
      </c>
      <c r="V109" s="20">
        <v>3.9E-2</v>
      </c>
      <c r="W109" s="20">
        <v>4.7E-2</v>
      </c>
      <c r="X109" s="21" t="s">
        <v>45</v>
      </c>
      <c r="Y109" s="22">
        <f t="shared" si="75"/>
        <v>8.3333333333333329E-2</v>
      </c>
      <c r="Z109" s="24"/>
      <c r="AA109" s="22"/>
      <c r="AB109" s="79">
        <f t="shared" si="66"/>
        <v>43630.033339204761</v>
      </c>
      <c r="AC109" s="79">
        <f t="shared" si="67"/>
        <v>43629.950005871426</v>
      </c>
      <c r="AD109" s="25">
        <f t="shared" si="68"/>
        <v>2.3979225380971911</v>
      </c>
      <c r="AE109" s="79">
        <f t="shared" si="69"/>
        <v>43630.033339204761</v>
      </c>
      <c r="AF109" s="79">
        <f t="shared" si="70"/>
        <v>43629.950005871426</v>
      </c>
      <c r="AG109" s="25">
        <f t="shared" si="71"/>
        <v>2.3979225380971911</v>
      </c>
      <c r="AH109" s="14">
        <f t="shared" si="72"/>
        <v>2.9337000000001904E-3</v>
      </c>
      <c r="AI109" s="14">
        <f t="shared" si="73"/>
        <v>2.9337000000001907E-4</v>
      </c>
      <c r="AJ109" s="14">
        <f t="shared" si="74"/>
        <v>3.2270700000002093E-3</v>
      </c>
      <c r="AK109" s="29">
        <v>16</v>
      </c>
      <c r="AL109" s="30"/>
      <c r="AM109" s="6"/>
      <c r="AN109" s="31"/>
      <c r="AO109" s="6">
        <f t="shared" si="78"/>
        <v>12.4</v>
      </c>
      <c r="AP109" s="74">
        <f t="shared" si="79"/>
        <v>3.9E-2</v>
      </c>
    </row>
    <row r="110" spans="1:42" hidden="1" x14ac:dyDescent="0.3">
      <c r="C110" s="14"/>
      <c r="D110" s="14"/>
      <c r="E110" s="14"/>
      <c r="G110" s="33">
        <f t="shared" si="1"/>
        <v>22.876852978253737</v>
      </c>
      <c r="H110" s="6">
        <v>1</v>
      </c>
      <c r="I110" s="84"/>
      <c r="J110" t="s">
        <v>167</v>
      </c>
      <c r="K110" s="6">
        <v>38.299999999999997</v>
      </c>
      <c r="L110" s="26">
        <f t="shared" si="77"/>
        <v>788.01338980354717</v>
      </c>
      <c r="M110" s="6">
        <f t="shared" si="21"/>
        <v>1268.1846207999999</v>
      </c>
      <c r="N110" s="6">
        <f t="shared" si="65"/>
        <v>1.2999999999999545</v>
      </c>
      <c r="O110" s="6">
        <f t="shared" si="55"/>
        <v>2.092147199999927</v>
      </c>
      <c r="P110" s="6">
        <f t="shared" si="58"/>
        <v>142.34247594050748</v>
      </c>
      <c r="Q110" s="6">
        <f t="shared" si="76"/>
        <v>229.07800960000009</v>
      </c>
      <c r="R110" s="1">
        <v>5168</v>
      </c>
      <c r="S110" s="1">
        <v>0</v>
      </c>
      <c r="T110" s="1">
        <v>38</v>
      </c>
      <c r="U110" s="6">
        <f t="shared" si="15"/>
        <v>-53</v>
      </c>
      <c r="V110" s="20">
        <v>-5.0000000000000001E-3</v>
      </c>
      <c r="W110" s="20">
        <v>-3.0000000000000001E-3</v>
      </c>
      <c r="X110" s="21" t="s">
        <v>45</v>
      </c>
      <c r="Y110" s="22">
        <f t="shared" si="75"/>
        <v>8.3333333333333329E-2</v>
      </c>
      <c r="Z110" s="24"/>
      <c r="AA110" s="22"/>
      <c r="AB110" s="79">
        <f t="shared" si="66"/>
        <v>43630.036535540763</v>
      </c>
      <c r="AC110" s="79">
        <f t="shared" si="67"/>
        <v>43629.953202207427</v>
      </c>
      <c r="AD110" s="25">
        <f t="shared" si="68"/>
        <v>2.4011188740987564</v>
      </c>
      <c r="AE110" s="79">
        <f t="shared" si="69"/>
        <v>43630.036535540763</v>
      </c>
      <c r="AF110" s="79">
        <f t="shared" si="70"/>
        <v>43629.953202207427</v>
      </c>
      <c r="AG110" s="25">
        <f t="shared" si="71"/>
        <v>2.4011188740987564</v>
      </c>
      <c r="AH110" s="14">
        <f t="shared" si="72"/>
        <v>2.9057599999998984E-3</v>
      </c>
      <c r="AI110" s="14">
        <f t="shared" si="73"/>
        <v>2.9057599999998983E-4</v>
      </c>
      <c r="AJ110" s="14">
        <f t="shared" si="74"/>
        <v>3.1963359999998883E-3</v>
      </c>
      <c r="AK110" s="29">
        <v>30</v>
      </c>
      <c r="AL110" s="30"/>
      <c r="AM110" s="6"/>
      <c r="AN110" s="31"/>
      <c r="AO110" s="6">
        <f t="shared" si="78"/>
        <v>30.75</v>
      </c>
      <c r="AP110" s="74">
        <f t="shared" si="79"/>
        <v>-5.0000000000000001E-3</v>
      </c>
    </row>
    <row r="111" spans="1:42" hidden="1" x14ac:dyDescent="0.3">
      <c r="C111" s="14"/>
      <c r="D111" s="14"/>
      <c r="E111" s="14"/>
      <c r="F111" s="34" t="s">
        <v>65</v>
      </c>
      <c r="G111" s="33">
        <f t="shared" si="1"/>
        <v>23.074307107483037</v>
      </c>
      <c r="H111" s="6">
        <v>1</v>
      </c>
      <c r="I111" s="86"/>
      <c r="J111" t="s">
        <v>168</v>
      </c>
      <c r="K111" s="6">
        <v>44.1</v>
      </c>
      <c r="L111" s="26">
        <f t="shared" si="77"/>
        <v>793.81338980354724</v>
      </c>
      <c r="M111" s="6">
        <f t="shared" si="21"/>
        <v>1277.518816</v>
      </c>
      <c r="N111" s="6">
        <f t="shared" si="65"/>
        <v>5.8000000000000682</v>
      </c>
      <c r="O111" s="6">
        <f t="shared" si="55"/>
        <v>9.33419520000011</v>
      </c>
      <c r="P111" s="6">
        <f t="shared" si="58"/>
        <v>136.54247594050742</v>
      </c>
      <c r="Q111" s="6">
        <f t="shared" si="76"/>
        <v>219.74381439999999</v>
      </c>
      <c r="R111" s="1">
        <v>4081</v>
      </c>
      <c r="S111" s="1">
        <v>26</v>
      </c>
      <c r="T111" s="1">
        <v>1128</v>
      </c>
      <c r="U111" s="6">
        <f t="shared" si="15"/>
        <v>-1087</v>
      </c>
      <c r="V111" s="20">
        <v>-0.04</v>
      </c>
      <c r="W111" s="20">
        <v>1.2E-2</v>
      </c>
      <c r="X111" s="21" t="s">
        <v>45</v>
      </c>
      <c r="Y111" s="22">
        <f t="shared" si="75"/>
        <v>8.3333333333333329E-2</v>
      </c>
      <c r="Z111" s="24"/>
      <c r="AA111" s="22"/>
      <c r="AB111" s="79">
        <f t="shared" si="66"/>
        <v>43630.044762796148</v>
      </c>
      <c r="AC111" s="79">
        <f t="shared" si="67"/>
        <v>43629.961429462812</v>
      </c>
      <c r="AD111" s="25">
        <f t="shared" si="68"/>
        <v>2.4093461294833105</v>
      </c>
      <c r="AE111" s="79">
        <f t="shared" si="69"/>
        <v>43630.044762796148</v>
      </c>
      <c r="AF111" s="79">
        <f t="shared" si="70"/>
        <v>43629.961429462812</v>
      </c>
      <c r="AG111" s="25">
        <f t="shared" si="71"/>
        <v>2.4093461294833105</v>
      </c>
      <c r="AH111" s="14">
        <f t="shared" si="72"/>
        <v>7.4793230769231653E-3</v>
      </c>
      <c r="AI111" s="14">
        <f t="shared" si="73"/>
        <v>7.4793230769231659E-4</v>
      </c>
      <c r="AJ111" s="14">
        <f t="shared" si="74"/>
        <v>8.2272553846154811E-3</v>
      </c>
      <c r="AK111" s="29">
        <v>52</v>
      </c>
      <c r="AL111" s="30"/>
      <c r="AM111" s="6"/>
      <c r="AN111" s="31"/>
      <c r="AO111" s="6">
        <f t="shared" si="78"/>
        <v>50</v>
      </c>
      <c r="AP111" s="74">
        <f t="shared" si="79"/>
        <v>-0.04</v>
      </c>
    </row>
    <row r="112" spans="1:42" x14ac:dyDescent="0.3">
      <c r="A112" t="s">
        <v>23</v>
      </c>
      <c r="B112">
        <v>1</v>
      </c>
      <c r="C112" s="14">
        <v>9.5833333333333326E-2</v>
      </c>
      <c r="D112" s="14">
        <f>SUM(AJ101:AJ112)</f>
        <v>0.10664390010491148</v>
      </c>
      <c r="E112" s="14">
        <f>AE112-AE100</f>
        <v>0.10664390011515934</v>
      </c>
      <c r="F112" s="34" t="s">
        <v>64</v>
      </c>
      <c r="G112" s="33">
        <f t="shared" si="1"/>
        <v>23.140692547545768</v>
      </c>
      <c r="H112" s="6">
        <v>1</v>
      </c>
      <c r="I112" s="84"/>
      <c r="J112" t="s">
        <v>38</v>
      </c>
      <c r="K112" s="6">
        <v>44.7</v>
      </c>
      <c r="L112" s="26">
        <f t="shared" si="77"/>
        <v>794.41338980354726</v>
      </c>
      <c r="M112" s="6">
        <f t="shared" si="21"/>
        <v>1278.4844224000001</v>
      </c>
      <c r="N112" s="6">
        <f t="shared" si="65"/>
        <v>0.60000000000002274</v>
      </c>
      <c r="O112" s="6">
        <f t="shared" si="55"/>
        <v>0.96560640000003661</v>
      </c>
      <c r="P112" s="6">
        <f t="shared" si="58"/>
        <v>135.94247594050739</v>
      </c>
      <c r="Q112" s="6">
        <f t="shared" si="76"/>
        <v>218.77820799999995</v>
      </c>
      <c r="R112" s="1">
        <v>4186</v>
      </c>
      <c r="S112" s="1">
        <v>99</v>
      </c>
      <c r="T112" s="1">
        <v>0</v>
      </c>
      <c r="U112" s="6">
        <f t="shared" si="15"/>
        <v>105</v>
      </c>
      <c r="V112" s="20">
        <v>3.4000000000000002E-2</v>
      </c>
      <c r="W112" s="20">
        <v>0.06</v>
      </c>
      <c r="X112" s="21" t="s">
        <v>45</v>
      </c>
      <c r="Y112" s="22">
        <f t="shared" si="75"/>
        <v>8.3333333333333329E-2</v>
      </c>
      <c r="Z112" s="24"/>
      <c r="AA112" s="22"/>
      <c r="AB112" s="79">
        <f t="shared" si="66"/>
        <v>43630.04752885615</v>
      </c>
      <c r="AC112" s="79">
        <f t="shared" si="67"/>
        <v>43629.964195522814</v>
      </c>
      <c r="AD112" s="25">
        <f t="shared" si="68"/>
        <v>2.4121121894859243</v>
      </c>
      <c r="AE112" s="79">
        <f t="shared" si="69"/>
        <v>43630.04752885615</v>
      </c>
      <c r="AF112" s="79">
        <f t="shared" si="70"/>
        <v>43629.964195522814</v>
      </c>
      <c r="AG112" s="25">
        <f t="shared" si="71"/>
        <v>2.4121121894859243</v>
      </c>
      <c r="AH112" s="14">
        <f t="shared" si="72"/>
        <v>2.5146000000000955E-3</v>
      </c>
      <c r="AI112" s="14">
        <f t="shared" si="73"/>
        <v>2.5146000000000955E-4</v>
      </c>
      <c r="AJ112" s="14">
        <f t="shared" si="74"/>
        <v>2.7660600000001048E-3</v>
      </c>
      <c r="AK112" s="29">
        <v>16</v>
      </c>
      <c r="AL112" s="30"/>
      <c r="AM112" s="6"/>
      <c r="AN112" s="31"/>
      <c r="AO112" s="6">
        <f t="shared" si="78"/>
        <v>14.399999999999999</v>
      </c>
      <c r="AP112" s="74">
        <f t="shared" si="79"/>
        <v>3.4000000000000002E-2</v>
      </c>
    </row>
    <row r="113" spans="1:42" hidden="1" x14ac:dyDescent="0.3">
      <c r="C113" s="14"/>
      <c r="D113" s="14"/>
      <c r="E113" s="14"/>
      <c r="F113" s="34"/>
      <c r="G113" s="33">
        <f t="shared" si="1"/>
        <v>23.539005187572911</v>
      </c>
      <c r="H113" s="6">
        <v>1</v>
      </c>
      <c r="I113" s="84"/>
      <c r="J113" t="s">
        <v>212</v>
      </c>
      <c r="K113" s="6">
        <v>5.4</v>
      </c>
      <c r="L113" s="26">
        <f>L$112+K113</f>
        <v>799.81338980354724</v>
      </c>
      <c r="M113" s="6">
        <f t="shared" si="21"/>
        <v>1287.17488</v>
      </c>
      <c r="N113" s="6">
        <f t="shared" si="65"/>
        <v>5.3999999999999773</v>
      </c>
      <c r="O113" s="6">
        <f t="shared" ref="O113:O116" si="80">N113*1.609344</f>
        <v>8.6904575999999647</v>
      </c>
      <c r="P113" s="6">
        <f t="shared" ref="P113:P119" si="81">L$136-L113</f>
        <v>130.54247594050742</v>
      </c>
      <c r="Q113" s="6">
        <f t="shared" ref="Q113:Q119" si="82">P113*1.609344</f>
        <v>210.08775039999998</v>
      </c>
      <c r="R113" s="1">
        <v>4292</v>
      </c>
      <c r="S113" s="1">
        <v>418</v>
      </c>
      <c r="T113" s="1">
        <v>282</v>
      </c>
      <c r="U113" s="6">
        <f t="shared" si="15"/>
        <v>106</v>
      </c>
      <c r="V113" s="20">
        <v>0.01</v>
      </c>
      <c r="W113" s="20">
        <v>0.05</v>
      </c>
      <c r="X113" s="21" t="s">
        <v>45</v>
      </c>
      <c r="Y113" s="22">
        <f t="shared" si="75"/>
        <v>8.3333333333333329E-2</v>
      </c>
      <c r="Z113" s="24"/>
      <c r="AA113" s="22"/>
      <c r="AB113" s="79">
        <f t="shared" si="66"/>
        <v>43630.064125216151</v>
      </c>
      <c r="AC113" s="79">
        <f t="shared" si="67"/>
        <v>43629.980791882816</v>
      </c>
      <c r="AD113" s="25">
        <f t="shared" si="68"/>
        <v>2.4287085494870553</v>
      </c>
      <c r="AE113" s="79">
        <f t="shared" si="69"/>
        <v>43630.064125216151</v>
      </c>
      <c r="AF113" s="79">
        <f t="shared" si="70"/>
        <v>43629.980791882816</v>
      </c>
      <c r="AG113" s="25">
        <f t="shared" si="71"/>
        <v>2.4287085494870553</v>
      </c>
      <c r="AH113" s="14">
        <f t="shared" si="72"/>
        <v>1.5087599999999939E-2</v>
      </c>
      <c r="AI113" s="14">
        <f t="shared" si="73"/>
        <v>1.508759999999994E-3</v>
      </c>
      <c r="AJ113" s="14">
        <f t="shared" si="74"/>
        <v>1.6596359999999932E-2</v>
      </c>
      <c r="AK113" s="29">
        <v>24</v>
      </c>
      <c r="AL113" s="30"/>
      <c r="AM113" s="6"/>
      <c r="AN113" s="31"/>
      <c r="AO113" s="6">
        <f t="shared" si="78"/>
        <v>24</v>
      </c>
      <c r="AP113" s="74">
        <f t="shared" si="79"/>
        <v>0.01</v>
      </c>
    </row>
    <row r="114" spans="1:42" hidden="1" x14ac:dyDescent="0.3">
      <c r="C114" s="14"/>
      <c r="D114" s="14"/>
      <c r="E114" s="14"/>
      <c r="F114" s="34"/>
      <c r="G114" s="33">
        <f t="shared" si="1"/>
        <v>23.693904547544662</v>
      </c>
      <c r="H114" s="6">
        <v>1</v>
      </c>
      <c r="I114" s="84"/>
      <c r="J114" t="s">
        <v>208</v>
      </c>
      <c r="K114" s="6">
        <v>7.5</v>
      </c>
      <c r="L114" s="26">
        <f t="shared" ref="L114:L119" si="83">L$112+K114</f>
        <v>801.91338980354726</v>
      </c>
      <c r="M114" s="6">
        <f t="shared" si="21"/>
        <v>1290.5545024</v>
      </c>
      <c r="N114" s="6">
        <f t="shared" si="65"/>
        <v>2.1000000000000227</v>
      </c>
      <c r="O114" s="6">
        <f t="shared" si="80"/>
        <v>3.379622400000037</v>
      </c>
      <c r="P114" s="6">
        <f t="shared" si="81"/>
        <v>128.44247594050739</v>
      </c>
      <c r="Q114" s="6">
        <f t="shared" si="82"/>
        <v>206.70812799999993</v>
      </c>
      <c r="R114" s="1">
        <v>4639</v>
      </c>
      <c r="S114" s="1">
        <v>160</v>
      </c>
      <c r="T114" s="1">
        <v>12</v>
      </c>
      <c r="U114" s="6">
        <f t="shared" si="15"/>
        <v>347</v>
      </c>
      <c r="V114" s="20">
        <v>1.0999999999999999E-2</v>
      </c>
      <c r="W114" s="20">
        <v>3.7999999999999999E-2</v>
      </c>
      <c r="X114" s="21" t="s">
        <v>45</v>
      </c>
      <c r="Y114" s="22">
        <f t="shared" si="75"/>
        <v>8.3333333333333329E-2</v>
      </c>
      <c r="Z114" s="24"/>
      <c r="AA114" s="22"/>
      <c r="AB114" s="79">
        <f t="shared" si="66"/>
        <v>43630.07057935615</v>
      </c>
      <c r="AC114" s="79">
        <f t="shared" si="67"/>
        <v>43629.987246022814</v>
      </c>
      <c r="AD114" s="25">
        <f t="shared" si="68"/>
        <v>2.4351626894858782</v>
      </c>
      <c r="AE114" s="79">
        <f t="shared" si="69"/>
        <v>43630.07057935615</v>
      </c>
      <c r="AF114" s="79">
        <f t="shared" si="70"/>
        <v>43629.987246022814</v>
      </c>
      <c r="AG114" s="25">
        <f t="shared" si="71"/>
        <v>2.4351626894858782</v>
      </c>
      <c r="AH114" s="14">
        <f t="shared" si="72"/>
        <v>5.8674000000000642E-3</v>
      </c>
      <c r="AI114" s="14">
        <f t="shared" si="73"/>
        <v>5.8674000000000649E-4</v>
      </c>
      <c r="AJ114" s="14">
        <f t="shared" si="74"/>
        <v>6.4541400000000708E-3</v>
      </c>
      <c r="AK114" s="29">
        <v>24</v>
      </c>
      <c r="AL114" s="30"/>
      <c r="AM114" s="6"/>
      <c r="AN114" s="31"/>
      <c r="AO114" s="6">
        <f t="shared" si="78"/>
        <v>23.6</v>
      </c>
      <c r="AP114" s="74">
        <f t="shared" si="79"/>
        <v>1.0999999999999999E-2</v>
      </c>
    </row>
    <row r="115" spans="1:42" hidden="1" x14ac:dyDescent="0.3">
      <c r="C115" s="14"/>
      <c r="D115" s="14"/>
      <c r="E115" s="14"/>
      <c r="F115" s="34" t="s">
        <v>10</v>
      </c>
      <c r="G115" s="33">
        <f t="shared" si="1"/>
        <v>0.1042872674879618</v>
      </c>
      <c r="H115" s="6">
        <v>1</v>
      </c>
      <c r="I115" s="84"/>
      <c r="J115" t="s">
        <v>215</v>
      </c>
      <c r="K115" s="6">
        <v>12.6</v>
      </c>
      <c r="L115" s="26">
        <f t="shared" si="83"/>
        <v>807.01338980354728</v>
      </c>
      <c r="M115" s="6">
        <f t="shared" si="21"/>
        <v>1298.7621568000002</v>
      </c>
      <c r="N115" s="6">
        <f t="shared" si="65"/>
        <v>5.1000000000000227</v>
      </c>
      <c r="O115" s="6">
        <f t="shared" si="80"/>
        <v>8.2076544000000364</v>
      </c>
      <c r="P115" s="6">
        <f t="shared" si="81"/>
        <v>123.34247594050737</v>
      </c>
      <c r="Q115" s="6">
        <f t="shared" si="82"/>
        <v>198.50047359999991</v>
      </c>
      <c r="R115" s="1">
        <v>5150</v>
      </c>
      <c r="S115" s="1">
        <v>704</v>
      </c>
      <c r="T115" s="1">
        <v>10</v>
      </c>
      <c r="U115" s="6">
        <f t="shared" si="15"/>
        <v>511</v>
      </c>
      <c r="V115" s="20">
        <v>2.5999999999999999E-2</v>
      </c>
      <c r="W115" s="20">
        <v>4.7E-2</v>
      </c>
      <c r="X115" s="21" t="s">
        <v>45</v>
      </c>
      <c r="Y115" s="22">
        <f t="shared" si="75"/>
        <v>8.3333333333333329E-2</v>
      </c>
      <c r="Z115" s="24"/>
      <c r="AA115" s="22"/>
      <c r="AB115" s="79">
        <f t="shared" si="66"/>
        <v>43630.087678636148</v>
      </c>
      <c r="AC115" s="79">
        <f t="shared" si="67"/>
        <v>43630.004345302812</v>
      </c>
      <c r="AD115" s="25">
        <f t="shared" si="68"/>
        <v>2.4522619694835157</v>
      </c>
      <c r="AE115" s="79">
        <f t="shared" si="69"/>
        <v>43630.087678636148</v>
      </c>
      <c r="AF115" s="79">
        <f t="shared" si="70"/>
        <v>43630.004345302812</v>
      </c>
      <c r="AG115" s="25">
        <f t="shared" si="71"/>
        <v>2.4522619694835157</v>
      </c>
      <c r="AH115" s="14">
        <f t="shared" si="72"/>
        <v>1.5544800000000069E-2</v>
      </c>
      <c r="AI115" s="14">
        <f t="shared" si="73"/>
        <v>1.5544800000000069E-3</v>
      </c>
      <c r="AJ115" s="14">
        <f t="shared" si="74"/>
        <v>1.7099280000000074E-2</v>
      </c>
      <c r="AK115" s="29">
        <v>22</v>
      </c>
      <c r="AL115" s="30"/>
      <c r="AM115" s="6"/>
      <c r="AN115" s="31"/>
      <c r="AO115" s="6">
        <f t="shared" si="78"/>
        <v>17.600000000000001</v>
      </c>
      <c r="AP115" s="74">
        <f t="shared" si="79"/>
        <v>2.5999999999999999E-2</v>
      </c>
    </row>
    <row r="116" spans="1:42" hidden="1" x14ac:dyDescent="0.3">
      <c r="C116" s="14"/>
      <c r="D116" s="14"/>
      <c r="E116" s="14"/>
      <c r="F116" s="34" t="s">
        <v>11</v>
      </c>
      <c r="G116" s="33">
        <f t="shared" si="1"/>
        <v>0.29459219542331994</v>
      </c>
      <c r="H116" s="6">
        <v>1</v>
      </c>
      <c r="I116" s="86"/>
      <c r="J116" t="s">
        <v>209</v>
      </c>
      <c r="K116" s="6">
        <v>16.899999999999999</v>
      </c>
      <c r="L116" s="26">
        <f t="shared" si="83"/>
        <v>811.31338980354724</v>
      </c>
      <c r="M116" s="6">
        <f t="shared" ref="M116" si="84">L116*1.609344</f>
        <v>1305.6823360000001</v>
      </c>
      <c r="N116" s="6">
        <f t="shared" si="65"/>
        <v>4.2999999999999545</v>
      </c>
      <c r="O116" s="6">
        <f t="shared" si="80"/>
        <v>6.9201791999999269</v>
      </c>
      <c r="P116" s="6">
        <f t="shared" si="81"/>
        <v>119.04247594050742</v>
      </c>
      <c r="Q116" s="6">
        <f t="shared" si="82"/>
        <v>191.58029439999999</v>
      </c>
      <c r="R116" s="1">
        <v>4365</v>
      </c>
      <c r="S116" s="1">
        <v>27</v>
      </c>
      <c r="T116" s="1">
        <v>802</v>
      </c>
      <c r="U116" s="6">
        <f t="shared" si="15"/>
        <v>-785</v>
      </c>
      <c r="V116" s="20">
        <v>-0.04</v>
      </c>
      <c r="W116" s="20">
        <v>8.0000000000000002E-3</v>
      </c>
      <c r="X116" s="21" t="s">
        <v>45</v>
      </c>
      <c r="Y116" s="22">
        <f t="shared" si="75"/>
        <v>8.3333333333333329E-2</v>
      </c>
      <c r="Z116" s="24"/>
      <c r="AA116" s="22"/>
      <c r="AB116" s="79">
        <f t="shared" si="66"/>
        <v>43630.095608008145</v>
      </c>
      <c r="AC116" s="79">
        <f t="shared" si="67"/>
        <v>43630.012274674809</v>
      </c>
      <c r="AD116" s="25">
        <f t="shared" si="68"/>
        <v>2.4601913414808223</v>
      </c>
      <c r="AE116" s="79">
        <f t="shared" si="69"/>
        <v>43630.095608008145</v>
      </c>
      <c r="AF116" s="79">
        <f t="shared" si="70"/>
        <v>43630.012274674809</v>
      </c>
      <c r="AG116" s="25">
        <f t="shared" si="71"/>
        <v>2.4601913414808223</v>
      </c>
      <c r="AH116" s="14">
        <f t="shared" si="72"/>
        <v>7.2085199999999241E-3</v>
      </c>
      <c r="AI116" s="14">
        <f t="shared" si="73"/>
        <v>7.2085199999999243E-4</v>
      </c>
      <c r="AJ116" s="14">
        <f t="shared" si="74"/>
        <v>7.9293719999999172E-3</v>
      </c>
      <c r="AK116" s="29">
        <v>40</v>
      </c>
      <c r="AL116" s="30"/>
      <c r="AM116" s="6"/>
      <c r="AN116" s="31"/>
      <c r="AO116" s="6">
        <f t="shared" si="78"/>
        <v>50</v>
      </c>
      <c r="AP116" s="74">
        <f t="shared" si="79"/>
        <v>-0.04</v>
      </c>
    </row>
    <row r="117" spans="1:42" hidden="1" x14ac:dyDescent="0.3">
      <c r="C117" s="14"/>
      <c r="D117" s="14"/>
      <c r="E117" s="14"/>
      <c r="F117" s="34" t="s">
        <v>64</v>
      </c>
      <c r="G117" s="33">
        <f t="shared" si="1"/>
        <v>0.36267982627032325</v>
      </c>
      <c r="H117" s="6">
        <v>1</v>
      </c>
      <c r="I117" s="86"/>
      <c r="J117" t="s">
        <v>216</v>
      </c>
      <c r="K117" s="6">
        <v>17.399999999999999</v>
      </c>
      <c r="L117" s="26">
        <f t="shared" si="83"/>
        <v>811.81338980354724</v>
      </c>
      <c r="M117" s="6">
        <f t="shared" ref="M117" si="85">L117*1.609344</f>
        <v>1306.4870080000001</v>
      </c>
      <c r="N117" s="6">
        <f t="shared" si="65"/>
        <v>0.5</v>
      </c>
      <c r="O117" s="6">
        <f t="shared" ref="O117:O119" si="86">N117*1.609344</f>
        <v>0.80467200000000005</v>
      </c>
      <c r="P117" s="6">
        <f t="shared" si="81"/>
        <v>118.54247594050742</v>
      </c>
      <c r="Q117" s="6">
        <f t="shared" si="82"/>
        <v>190.77562239999997</v>
      </c>
      <c r="R117" s="1">
        <v>4637</v>
      </c>
      <c r="S117" s="1">
        <v>229</v>
      </c>
      <c r="T117" s="1">
        <v>0</v>
      </c>
      <c r="U117" s="6">
        <f t="shared" si="15"/>
        <v>272</v>
      </c>
      <c r="V117" s="20">
        <v>8.5999999999999993E-2</v>
      </c>
      <c r="W117" s="20">
        <v>0.115</v>
      </c>
      <c r="X117" s="21" t="s">
        <v>45</v>
      </c>
      <c r="Y117" s="22">
        <f t="shared" si="75"/>
        <v>8.3333333333333329E-2</v>
      </c>
      <c r="Z117" s="24"/>
      <c r="AA117" s="22"/>
      <c r="AB117" s="79">
        <f t="shared" si="66"/>
        <v>43630.098444992764</v>
      </c>
      <c r="AC117" s="79">
        <f t="shared" si="67"/>
        <v>43630.015111659428</v>
      </c>
      <c r="AD117" s="25">
        <f t="shared" si="68"/>
        <v>2.4630283260994474</v>
      </c>
      <c r="AE117" s="79">
        <f t="shared" si="69"/>
        <v>43630.098444992764</v>
      </c>
      <c r="AF117" s="79">
        <f t="shared" si="70"/>
        <v>43630.015111659428</v>
      </c>
      <c r="AG117" s="25">
        <f t="shared" si="71"/>
        <v>2.4630283260994474</v>
      </c>
      <c r="AH117" s="14">
        <f t="shared" si="72"/>
        <v>2.5790769230769231E-3</v>
      </c>
      <c r="AI117" s="14">
        <f t="shared" si="73"/>
        <v>2.5790769230769233E-4</v>
      </c>
      <c r="AJ117" s="14">
        <f t="shared" si="74"/>
        <v>2.8369846153846155E-3</v>
      </c>
      <c r="AK117" s="29">
        <v>13</v>
      </c>
      <c r="AL117" s="30"/>
      <c r="AM117" s="6"/>
      <c r="AN117" s="31"/>
      <c r="AO117" s="6">
        <f t="shared" si="78"/>
        <v>-6.3999999999999986</v>
      </c>
      <c r="AP117" s="74">
        <f t="shared" si="79"/>
        <v>8.5999999999999993E-2</v>
      </c>
    </row>
    <row r="118" spans="1:42" hidden="1" x14ac:dyDescent="0.3">
      <c r="C118" s="14"/>
      <c r="D118" s="14"/>
      <c r="E118" s="14"/>
      <c r="F118" s="34"/>
      <c r="G118" s="33">
        <f t="shared" si="1"/>
        <v>0.41392472729785368</v>
      </c>
      <c r="H118" s="6">
        <v>1</v>
      </c>
      <c r="I118" s="86"/>
      <c r="J118" t="s">
        <v>210</v>
      </c>
      <c r="K118" s="6">
        <v>18.5</v>
      </c>
      <c r="L118" s="26">
        <f t="shared" si="83"/>
        <v>812.91338980354726</v>
      </c>
      <c r="M118" s="6">
        <f t="shared" si="21"/>
        <v>1308.2572864000001</v>
      </c>
      <c r="N118" s="6">
        <f t="shared" si="65"/>
        <v>1.1000000000000227</v>
      </c>
      <c r="O118" s="6">
        <f t="shared" si="86"/>
        <v>1.7702784000000367</v>
      </c>
      <c r="P118" s="6">
        <f t="shared" si="81"/>
        <v>117.44247594050739</v>
      </c>
      <c r="Q118" s="6">
        <f t="shared" si="82"/>
        <v>189.00534399999995</v>
      </c>
      <c r="R118" s="1">
        <v>4381</v>
      </c>
      <c r="S118" s="1">
        <v>20</v>
      </c>
      <c r="T118" s="1">
        <v>267</v>
      </c>
      <c r="U118" s="6">
        <f t="shared" si="15"/>
        <v>-256</v>
      </c>
      <c r="V118" s="20">
        <v>-2.1000000000000001E-2</v>
      </c>
      <c r="W118" s="20">
        <v>0.105</v>
      </c>
      <c r="X118" s="21" t="s">
        <v>45</v>
      </c>
      <c r="Y118" s="22">
        <f t="shared" si="75"/>
        <v>8.3333333333333329E-2</v>
      </c>
      <c r="Z118" s="24"/>
      <c r="AA118" s="22"/>
      <c r="AB118" s="79">
        <f t="shared" si="66"/>
        <v>43630.100580196973</v>
      </c>
      <c r="AC118" s="79">
        <f t="shared" si="67"/>
        <v>43630.017246863637</v>
      </c>
      <c r="AD118" s="25">
        <f t="shared" si="68"/>
        <v>2.4651635303089279</v>
      </c>
      <c r="AE118" s="79">
        <f t="shared" si="69"/>
        <v>43630.100580196973</v>
      </c>
      <c r="AF118" s="79">
        <f t="shared" si="70"/>
        <v>43630.017246863637</v>
      </c>
      <c r="AG118" s="25">
        <f t="shared" si="71"/>
        <v>2.4651635303089279</v>
      </c>
      <c r="AH118" s="14">
        <f t="shared" si="72"/>
        <v>1.9410947368421454E-3</v>
      </c>
      <c r="AI118" s="14">
        <f t="shared" si="73"/>
        <v>1.9410947368421455E-4</v>
      </c>
      <c r="AJ118" s="14">
        <f t="shared" si="74"/>
        <v>2.1352042105263602E-3</v>
      </c>
      <c r="AK118" s="29">
        <v>38</v>
      </c>
      <c r="AL118" s="30"/>
      <c r="AM118" s="6"/>
      <c r="AN118" s="31"/>
      <c r="AO118" s="6">
        <f t="shared" si="78"/>
        <v>39.549999999999997</v>
      </c>
      <c r="AP118" s="74">
        <f t="shared" si="79"/>
        <v>-2.1000000000000001E-2</v>
      </c>
    </row>
    <row r="119" spans="1:42" hidden="1" x14ac:dyDescent="0.3">
      <c r="C119" s="14"/>
      <c r="D119" s="14"/>
      <c r="E119" s="14"/>
      <c r="F119" s="34"/>
      <c r="G119" s="33">
        <f t="shared" si="1"/>
        <v>0.7553355615818873</v>
      </c>
      <c r="H119" s="6">
        <v>1</v>
      </c>
      <c r="I119" s="87"/>
      <c r="J119" t="s">
        <v>211</v>
      </c>
      <c r="K119" s="6">
        <v>23.9</v>
      </c>
      <c r="L119" s="26">
        <f t="shared" si="83"/>
        <v>818.31338980354724</v>
      </c>
      <c r="M119" s="6">
        <f t="shared" si="21"/>
        <v>1316.9477440000001</v>
      </c>
      <c r="N119" s="6">
        <f t="shared" si="65"/>
        <v>5.3999999999999773</v>
      </c>
      <c r="O119" s="6">
        <f t="shared" si="86"/>
        <v>8.6904575999999647</v>
      </c>
      <c r="P119" s="6">
        <f t="shared" si="81"/>
        <v>112.04247594050742</v>
      </c>
      <c r="Q119" s="6">
        <f t="shared" si="82"/>
        <v>180.31488639999998</v>
      </c>
      <c r="R119" s="1">
        <v>4323</v>
      </c>
      <c r="S119" s="1">
        <v>168</v>
      </c>
      <c r="T119" s="1">
        <v>291</v>
      </c>
      <c r="U119" s="6">
        <f t="shared" si="15"/>
        <v>-58</v>
      </c>
      <c r="V119" s="20">
        <v>0</v>
      </c>
      <c r="W119" s="20">
        <v>0.105</v>
      </c>
      <c r="X119" s="21" t="s">
        <v>45</v>
      </c>
      <c r="Y119" s="22">
        <f t="shared" si="75"/>
        <v>8.3333333333333329E-2</v>
      </c>
      <c r="Z119" s="24"/>
      <c r="AA119" s="22"/>
      <c r="AB119" s="79">
        <f t="shared" si="66"/>
        <v>43630.114805648402</v>
      </c>
      <c r="AC119" s="79">
        <f t="shared" si="67"/>
        <v>43630.031472315066</v>
      </c>
      <c r="AD119" s="25">
        <f t="shared" si="68"/>
        <v>2.4793889817374293</v>
      </c>
      <c r="AE119" s="79">
        <f t="shared" si="69"/>
        <v>43630.114805648402</v>
      </c>
      <c r="AF119" s="79">
        <f t="shared" si="70"/>
        <v>43630.031472315066</v>
      </c>
      <c r="AG119" s="25">
        <f t="shared" si="71"/>
        <v>2.4793889817374293</v>
      </c>
      <c r="AH119" s="14">
        <f t="shared" si="72"/>
        <v>1.293222857142852E-2</v>
      </c>
      <c r="AI119" s="14">
        <f t="shared" si="73"/>
        <v>1.293222857142852E-3</v>
      </c>
      <c r="AJ119" s="14">
        <f t="shared" si="74"/>
        <v>1.4225451428571371E-2</v>
      </c>
      <c r="AK119" s="29"/>
      <c r="AL119" s="30"/>
      <c r="AM119" s="6"/>
      <c r="AN119" s="31"/>
      <c r="AO119" s="6">
        <f t="shared" si="78"/>
        <v>28</v>
      </c>
      <c r="AP119" s="74">
        <f t="shared" si="79"/>
        <v>0</v>
      </c>
    </row>
    <row r="120" spans="1:42" x14ac:dyDescent="0.3">
      <c r="A120" t="s">
        <v>24</v>
      </c>
      <c r="B120">
        <v>1</v>
      </c>
      <c r="C120" s="14">
        <v>9.3055555555555558E-2</v>
      </c>
      <c r="D120" s="14">
        <f>SUM(AH113:AH120)</f>
        <v>0.10258114689801412</v>
      </c>
      <c r="E120" s="14"/>
      <c r="F120" s="34" t="s">
        <v>213</v>
      </c>
      <c r="G120" s="33">
        <f t="shared" si="1"/>
        <v>1.8488348256214522</v>
      </c>
      <c r="H120" s="6">
        <v>1</v>
      </c>
      <c r="I120" s="87"/>
      <c r="J120" t="s">
        <v>39</v>
      </c>
      <c r="K120" s="6">
        <v>39.6</v>
      </c>
      <c r="L120" s="26">
        <v>833.75586574405463</v>
      </c>
      <c r="M120" s="6">
        <f t="shared" si="21"/>
        <v>1341.8</v>
      </c>
      <c r="N120" s="6">
        <f t="shared" si="65"/>
        <v>15.442475940507393</v>
      </c>
      <c r="O120" s="6">
        <f t="shared" ref="O120:O127" si="87">N120*1.609344</f>
        <v>24.85225599999993</v>
      </c>
      <c r="P120" s="6">
        <f t="shared" ref="P120:P136" si="88">L$136-L120</f>
        <v>96.600000000000023</v>
      </c>
      <c r="Q120" s="6">
        <f t="shared" ref="Q120:Q136" si="89">P120*1.609344</f>
        <v>155.46263040000005</v>
      </c>
      <c r="R120" s="1">
        <v>4459</v>
      </c>
      <c r="S120" s="1">
        <v>936</v>
      </c>
      <c r="T120" s="1">
        <v>796</v>
      </c>
      <c r="U120" s="6">
        <f t="shared" si="15"/>
        <v>136</v>
      </c>
      <c r="V120" s="20">
        <v>0</v>
      </c>
      <c r="W120" s="20">
        <v>7.0999999999999994E-2</v>
      </c>
      <c r="X120" s="21" t="s">
        <v>45</v>
      </c>
      <c r="Y120" s="22">
        <f t="shared" si="75"/>
        <v>8.3333333333333329E-2</v>
      </c>
      <c r="Z120" s="24"/>
      <c r="AA120" s="22"/>
      <c r="AB120" s="79">
        <f t="shared" si="66"/>
        <v>43630.160368117737</v>
      </c>
      <c r="AC120" s="79">
        <f t="shared" si="67"/>
        <v>43630.077034784401</v>
      </c>
      <c r="AD120" s="25">
        <f t="shared" si="68"/>
        <v>2.5249514510724111</v>
      </c>
      <c r="AE120" s="79">
        <f t="shared" si="69"/>
        <v>43630.160368117737</v>
      </c>
      <c r="AF120" s="79">
        <f t="shared" si="70"/>
        <v>43630.077034784401</v>
      </c>
      <c r="AG120" s="25">
        <f t="shared" si="71"/>
        <v>2.5249514510724111</v>
      </c>
      <c r="AH120" s="14">
        <f t="shared" si="72"/>
        <v>4.1420426666666545E-2</v>
      </c>
      <c r="AI120" s="14">
        <f t="shared" si="73"/>
        <v>4.1420426666666545E-3</v>
      </c>
      <c r="AJ120" s="14">
        <f t="shared" si="74"/>
        <v>4.5562469333333203E-2</v>
      </c>
      <c r="AK120" s="29">
        <v>25</v>
      </c>
      <c r="AL120" s="30"/>
      <c r="AM120" s="6"/>
      <c r="AN120" s="31"/>
      <c r="AO120" s="6">
        <f t="shared" si="78"/>
        <v>28</v>
      </c>
      <c r="AP120" s="74">
        <f t="shared" si="79"/>
        <v>0</v>
      </c>
    </row>
    <row r="121" spans="1:42" hidden="1" x14ac:dyDescent="0.3">
      <c r="C121" s="14"/>
      <c r="D121" s="14"/>
      <c r="E121" s="14"/>
      <c r="F121" s="34"/>
      <c r="G121" s="33">
        <f t="shared" si="1"/>
        <v>2.297726848453749</v>
      </c>
      <c r="H121" s="6">
        <v>1</v>
      </c>
      <c r="I121" s="84"/>
      <c r="J121" t="s">
        <v>222</v>
      </c>
      <c r="K121" s="6">
        <v>7.1</v>
      </c>
      <c r="L121" s="26">
        <f>$L$120+K121</f>
        <v>840.85586574405465</v>
      </c>
      <c r="M121" s="6">
        <f t="shared" ref="M121:M126" si="90">L121*1.609344</f>
        <v>1353.2263424</v>
      </c>
      <c r="N121" s="6">
        <f t="shared" si="65"/>
        <v>7.1000000000000227</v>
      </c>
      <c r="O121" s="6">
        <f t="shared" si="87"/>
        <v>11.426342400000037</v>
      </c>
      <c r="P121" s="6">
        <f t="shared" si="88"/>
        <v>89.5</v>
      </c>
      <c r="Q121" s="6">
        <f t="shared" si="89"/>
        <v>144.03628800000001</v>
      </c>
      <c r="R121" s="1">
        <v>4495</v>
      </c>
      <c r="S121" s="1">
        <v>289</v>
      </c>
      <c r="T121" s="1">
        <v>254</v>
      </c>
      <c r="U121" s="6">
        <f t="shared" si="15"/>
        <v>36</v>
      </c>
      <c r="V121" s="20">
        <v>2E-3</v>
      </c>
      <c r="W121" s="20">
        <v>0.03</v>
      </c>
      <c r="X121" s="21" t="s">
        <v>45</v>
      </c>
      <c r="Y121" s="22">
        <f t="shared" si="75"/>
        <v>8.3333333333333329E-2</v>
      </c>
      <c r="Z121" s="24"/>
      <c r="AA121" s="22"/>
      <c r="AB121" s="79">
        <f t="shared" si="66"/>
        <v>43630.179071952021</v>
      </c>
      <c r="AC121" s="79">
        <f t="shared" si="67"/>
        <v>43630.095738618686</v>
      </c>
      <c r="AD121" s="25">
        <f t="shared" si="68"/>
        <v>2.5436552853570902</v>
      </c>
      <c r="AE121" s="79">
        <f t="shared" si="69"/>
        <v>43630.179071952021</v>
      </c>
      <c r="AF121" s="79">
        <f t="shared" si="70"/>
        <v>43630.095738618686</v>
      </c>
      <c r="AG121" s="25">
        <f t="shared" si="71"/>
        <v>2.5436552853570902</v>
      </c>
      <c r="AH121" s="14">
        <f t="shared" si="72"/>
        <v>1.7003485714285768E-2</v>
      </c>
      <c r="AI121" s="14">
        <f t="shared" si="73"/>
        <v>1.7003485714285769E-3</v>
      </c>
      <c r="AJ121" s="14">
        <f t="shared" si="74"/>
        <v>1.8703834285714344E-2</v>
      </c>
      <c r="AK121" s="29"/>
      <c r="AL121" s="30"/>
      <c r="AM121" s="6"/>
      <c r="AN121" s="31"/>
      <c r="AO121" s="6">
        <f t="shared" si="78"/>
        <v>27.2</v>
      </c>
      <c r="AP121" s="74">
        <f t="shared" si="79"/>
        <v>2E-3</v>
      </c>
    </row>
    <row r="122" spans="1:42" hidden="1" x14ac:dyDescent="0.3">
      <c r="C122" s="14"/>
      <c r="D122" s="14"/>
      <c r="E122" s="14"/>
      <c r="F122" s="34"/>
      <c r="G122" s="33">
        <f t="shared" si="1"/>
        <v>2.4475196360726841</v>
      </c>
      <c r="H122" s="6">
        <v>1</v>
      </c>
      <c r="I122" s="84"/>
      <c r="J122" t="s">
        <v>217</v>
      </c>
      <c r="K122" s="6">
        <v>9.3000000000000007</v>
      </c>
      <c r="L122" s="26">
        <f t="shared" ref="L122:L127" si="91">$L$120+K122</f>
        <v>843.05586574405459</v>
      </c>
      <c r="M122" s="6">
        <f t="shared" si="90"/>
        <v>1356.7668991999999</v>
      </c>
      <c r="N122" s="6">
        <f t="shared" si="65"/>
        <v>2.1999999999999318</v>
      </c>
      <c r="O122" s="6">
        <f t="shared" si="87"/>
        <v>3.5405567999998904</v>
      </c>
      <c r="P122" s="6">
        <f t="shared" si="88"/>
        <v>87.300000000000068</v>
      </c>
      <c r="Q122" s="6">
        <f t="shared" si="89"/>
        <v>140.49573120000011</v>
      </c>
      <c r="R122" s="1">
        <v>4579</v>
      </c>
      <c r="S122" s="1">
        <v>142</v>
      </c>
      <c r="T122" s="1">
        <v>62</v>
      </c>
      <c r="U122" s="6">
        <f t="shared" si="15"/>
        <v>84</v>
      </c>
      <c r="V122" s="20">
        <v>8.0000000000000002E-3</v>
      </c>
      <c r="W122" s="20">
        <v>4.3999999999999997E-2</v>
      </c>
      <c r="X122" s="21" t="s">
        <v>45</v>
      </c>
      <c r="Y122" s="22">
        <f t="shared" si="75"/>
        <v>8.3333333333333329E-2</v>
      </c>
      <c r="Z122" s="24"/>
      <c r="AA122" s="22"/>
      <c r="AB122" s="79">
        <f t="shared" si="66"/>
        <v>43630.185313318172</v>
      </c>
      <c r="AC122" s="79">
        <f t="shared" si="67"/>
        <v>43630.101979984836</v>
      </c>
      <c r="AD122" s="25">
        <f t="shared" si="68"/>
        <v>2.5498966515078791</v>
      </c>
      <c r="AE122" s="79">
        <f t="shared" si="69"/>
        <v>43630.185313318172</v>
      </c>
      <c r="AF122" s="79">
        <f t="shared" si="70"/>
        <v>43630.101979984836</v>
      </c>
      <c r="AG122" s="25">
        <f t="shared" si="71"/>
        <v>2.5498966515078791</v>
      </c>
      <c r="AH122" s="14">
        <f t="shared" si="72"/>
        <v>5.673969230769055E-3</v>
      </c>
      <c r="AI122" s="14">
        <f t="shared" si="73"/>
        <v>5.6739692307690556E-4</v>
      </c>
      <c r="AJ122" s="14">
        <f t="shared" si="74"/>
        <v>6.2413661538459602E-3</v>
      </c>
      <c r="AK122" s="29">
        <v>26</v>
      </c>
      <c r="AL122" s="30"/>
      <c r="AM122" s="6"/>
      <c r="AN122" s="31"/>
      <c r="AO122" s="6">
        <f t="shared" si="78"/>
        <v>24.8</v>
      </c>
      <c r="AP122" s="74">
        <f t="shared" si="79"/>
        <v>8.0000000000000002E-3</v>
      </c>
    </row>
    <row r="123" spans="1:42" hidden="1" x14ac:dyDescent="0.3">
      <c r="C123" s="14"/>
      <c r="D123" s="14"/>
      <c r="E123" s="14"/>
      <c r="F123" s="34"/>
      <c r="G123" s="33">
        <f t="shared" si="1"/>
        <v>2.4957999560865574</v>
      </c>
      <c r="H123" s="6">
        <v>1</v>
      </c>
      <c r="I123" s="84"/>
      <c r="J123" t="s">
        <v>218</v>
      </c>
      <c r="K123" s="6">
        <v>9.9</v>
      </c>
      <c r="L123" s="26">
        <f t="shared" si="91"/>
        <v>843.65586574405461</v>
      </c>
      <c r="M123" s="6">
        <f t="shared" si="90"/>
        <v>1357.7325056</v>
      </c>
      <c r="N123" s="6">
        <f t="shared" si="65"/>
        <v>0.60000000000002274</v>
      </c>
      <c r="O123" s="6">
        <f t="shared" si="87"/>
        <v>0.96560640000003661</v>
      </c>
      <c r="P123" s="6">
        <f t="shared" si="88"/>
        <v>86.700000000000045</v>
      </c>
      <c r="Q123" s="6">
        <f t="shared" si="89"/>
        <v>139.5301248000001</v>
      </c>
      <c r="R123" s="1">
        <v>4787</v>
      </c>
      <c r="S123" s="1">
        <v>150</v>
      </c>
      <c r="T123" s="1">
        <v>0</v>
      </c>
      <c r="U123" s="6">
        <f t="shared" si="15"/>
        <v>208</v>
      </c>
      <c r="V123" s="20">
        <v>6.4000000000000001E-2</v>
      </c>
      <c r="W123" s="20">
        <v>9.7000000000000003E-2</v>
      </c>
      <c r="X123" s="21" t="s">
        <v>45</v>
      </c>
      <c r="Y123" s="22">
        <f t="shared" si="75"/>
        <v>8.3333333333333329E-2</v>
      </c>
      <c r="Z123" s="24"/>
      <c r="AA123" s="22"/>
      <c r="AB123" s="79">
        <f t="shared" si="66"/>
        <v>43630.187324998173</v>
      </c>
      <c r="AC123" s="79">
        <f t="shared" si="67"/>
        <v>43630.103991664837</v>
      </c>
      <c r="AD123" s="25">
        <f t="shared" si="68"/>
        <v>2.5519083315084572</v>
      </c>
      <c r="AE123" s="79">
        <f t="shared" si="69"/>
        <v>43630.187324998173</v>
      </c>
      <c r="AF123" s="79">
        <f t="shared" si="70"/>
        <v>43630.103991664837</v>
      </c>
      <c r="AG123" s="25">
        <f t="shared" si="71"/>
        <v>2.5519083315084572</v>
      </c>
      <c r="AH123" s="14">
        <f t="shared" si="72"/>
        <v>1.8288000000000694E-3</v>
      </c>
      <c r="AI123" s="14">
        <f t="shared" si="73"/>
        <v>1.8288000000000695E-4</v>
      </c>
      <c r="AJ123" s="14">
        <f t="shared" si="74"/>
        <v>2.0116800000000764E-3</v>
      </c>
      <c r="AK123" s="29">
        <v>22</v>
      </c>
      <c r="AL123" s="30"/>
      <c r="AM123" s="6"/>
      <c r="AN123" s="31"/>
      <c r="AO123" s="6">
        <f t="shared" si="78"/>
        <v>2.3999999999999986</v>
      </c>
      <c r="AP123" s="74">
        <f t="shared" si="79"/>
        <v>6.4000000000000001E-2</v>
      </c>
    </row>
    <row r="124" spans="1:42" hidden="1" x14ac:dyDescent="0.3">
      <c r="C124" s="14"/>
      <c r="D124" s="14"/>
      <c r="E124" s="14"/>
      <c r="F124" s="34"/>
      <c r="G124" s="33">
        <f t="shared" si="1"/>
        <v>3.1280422418494709</v>
      </c>
      <c r="H124" s="6">
        <v>1</v>
      </c>
      <c r="I124" s="84"/>
      <c r="J124" t="s">
        <v>219</v>
      </c>
      <c r="K124" s="6">
        <v>19.899999999999999</v>
      </c>
      <c r="L124" s="26">
        <f t="shared" si="91"/>
        <v>853.65586574405461</v>
      </c>
      <c r="M124" s="6">
        <f t="shared" si="90"/>
        <v>1373.8259455999998</v>
      </c>
      <c r="N124" s="6">
        <f t="shared" si="65"/>
        <v>10</v>
      </c>
      <c r="O124" s="6">
        <f t="shared" si="87"/>
        <v>16.093440000000001</v>
      </c>
      <c r="P124" s="6">
        <f t="shared" si="88"/>
        <v>76.700000000000045</v>
      </c>
      <c r="Q124" s="6">
        <f t="shared" si="89"/>
        <v>123.43668480000008</v>
      </c>
      <c r="R124" s="1">
        <v>4876</v>
      </c>
      <c r="S124" s="1">
        <v>499</v>
      </c>
      <c r="T124" s="1">
        <v>393</v>
      </c>
      <c r="U124" s="6">
        <f t="shared" si="15"/>
        <v>89</v>
      </c>
      <c r="V124" s="20">
        <v>1E-3</v>
      </c>
      <c r="W124" s="20">
        <v>4.7E-2</v>
      </c>
      <c r="X124" s="21" t="s">
        <v>45</v>
      </c>
      <c r="Y124" s="22">
        <f t="shared" si="75"/>
        <v>8.3333333333333329E-2</v>
      </c>
      <c r="Z124" s="24"/>
      <c r="AA124" s="22"/>
      <c r="AB124" s="79">
        <f t="shared" si="66"/>
        <v>43630.213668426746</v>
      </c>
      <c r="AC124" s="79">
        <f t="shared" si="67"/>
        <v>43630.13033509341</v>
      </c>
      <c r="AD124" s="25">
        <f t="shared" si="68"/>
        <v>2.5782517600819119</v>
      </c>
      <c r="AE124" s="79">
        <f t="shared" si="69"/>
        <v>43630.213668426746</v>
      </c>
      <c r="AF124" s="79">
        <f t="shared" si="70"/>
        <v>43630.13033509341</v>
      </c>
      <c r="AG124" s="25">
        <f t="shared" si="71"/>
        <v>2.5782517600819119</v>
      </c>
      <c r="AH124" s="14">
        <f t="shared" si="72"/>
        <v>2.394857142857143E-2</v>
      </c>
      <c r="AI124" s="14">
        <f t="shared" si="73"/>
        <v>2.394857142857143E-3</v>
      </c>
      <c r="AJ124" s="14">
        <f t="shared" si="74"/>
        <v>2.6343428571428573E-2</v>
      </c>
      <c r="AK124" s="29"/>
      <c r="AL124" s="30"/>
      <c r="AM124" s="6"/>
      <c r="AN124" s="31"/>
      <c r="AO124" s="6">
        <f t="shared" si="78"/>
        <v>27.6</v>
      </c>
      <c r="AP124" s="74">
        <f t="shared" si="79"/>
        <v>1E-3</v>
      </c>
    </row>
    <row r="125" spans="1:42" hidden="1" x14ac:dyDescent="0.3">
      <c r="C125" s="14"/>
      <c r="D125" s="14"/>
      <c r="E125" s="14"/>
      <c r="F125" s="34"/>
      <c r="G125" s="33">
        <f t="shared" si="1"/>
        <v>3.924667521903757</v>
      </c>
      <c r="H125" s="6"/>
      <c r="I125" s="84"/>
      <c r="J125" t="s">
        <v>220</v>
      </c>
      <c r="K125" s="6">
        <v>31.6</v>
      </c>
      <c r="L125" s="26">
        <f t="shared" si="91"/>
        <v>865.35586574405465</v>
      </c>
      <c r="M125" s="6">
        <f t="shared" si="90"/>
        <v>1392.6552704000001</v>
      </c>
      <c r="N125" s="6">
        <f t="shared" si="65"/>
        <v>11.700000000000045</v>
      </c>
      <c r="O125" s="6">
        <f t="shared" si="87"/>
        <v>18.829324800000073</v>
      </c>
      <c r="P125" s="6">
        <f t="shared" si="88"/>
        <v>65</v>
      </c>
      <c r="Q125" s="6">
        <f t="shared" si="89"/>
        <v>104.60736</v>
      </c>
      <c r="R125" s="1">
        <v>5380</v>
      </c>
      <c r="S125" s="1">
        <v>671</v>
      </c>
      <c r="T125" s="1">
        <v>160</v>
      </c>
      <c r="U125" s="6">
        <f t="shared" si="15"/>
        <v>504</v>
      </c>
      <c r="V125" s="20">
        <v>8.0000000000000002E-3</v>
      </c>
      <c r="W125" s="20">
        <v>4.1000000000000002E-2</v>
      </c>
      <c r="X125" s="21" t="s">
        <v>45</v>
      </c>
      <c r="Y125" s="22">
        <f t="shared" si="75"/>
        <v>8.3333333333333329E-2</v>
      </c>
      <c r="Z125" s="24"/>
      <c r="AA125" s="22"/>
      <c r="AB125" s="79">
        <f t="shared" si="66"/>
        <v>43630.246861146748</v>
      </c>
      <c r="AC125" s="79">
        <f t="shared" si="67"/>
        <v>43630.163527813413</v>
      </c>
      <c r="AD125" s="25">
        <f t="shared" si="68"/>
        <v>2.6114444800841738</v>
      </c>
      <c r="AE125" s="79">
        <f t="shared" si="69"/>
        <v>43630.246861146748</v>
      </c>
      <c r="AF125" s="79">
        <f t="shared" si="70"/>
        <v>43630.163527813413</v>
      </c>
      <c r="AG125" s="25">
        <f t="shared" si="71"/>
        <v>2.6114444800841738</v>
      </c>
      <c r="AH125" s="14">
        <f t="shared" si="72"/>
        <v>3.0175200000000114E-2</v>
      </c>
      <c r="AI125" s="14">
        <f t="shared" si="73"/>
        <v>3.0175200000000114E-3</v>
      </c>
      <c r="AJ125" s="14">
        <f t="shared" si="74"/>
        <v>3.3192720000000127E-2</v>
      </c>
      <c r="AK125" s="29">
        <v>26</v>
      </c>
      <c r="AL125" s="30"/>
      <c r="AM125" s="6"/>
      <c r="AN125" s="31"/>
      <c r="AO125" s="6">
        <f t="shared" si="78"/>
        <v>24.8</v>
      </c>
      <c r="AP125" s="74">
        <f t="shared" si="79"/>
        <v>8.0000000000000002E-3</v>
      </c>
    </row>
    <row r="126" spans="1:42" hidden="1" x14ac:dyDescent="0.3">
      <c r="C126" s="14"/>
      <c r="D126" s="14"/>
      <c r="E126" s="14"/>
      <c r="F126" s="34"/>
      <c r="G126" s="33">
        <f t="shared" si="1"/>
        <v>4.8847031156765297</v>
      </c>
      <c r="H126" s="6"/>
      <c r="I126" s="84"/>
      <c r="J126" t="s">
        <v>221</v>
      </c>
      <c r="K126" s="6">
        <v>45.7</v>
      </c>
      <c r="L126" s="26">
        <f t="shared" si="91"/>
        <v>879.45586574405468</v>
      </c>
      <c r="M126" s="6">
        <f t="shared" si="90"/>
        <v>1415.3470208000001</v>
      </c>
      <c r="N126" s="6">
        <f t="shared" si="65"/>
        <v>14.100000000000023</v>
      </c>
      <c r="O126" s="6">
        <f t="shared" si="87"/>
        <v>22.691750400000039</v>
      </c>
      <c r="P126" s="6">
        <f t="shared" si="88"/>
        <v>50.899999999999977</v>
      </c>
      <c r="Q126" s="6">
        <f t="shared" si="89"/>
        <v>81.915609599999968</v>
      </c>
      <c r="R126" s="1">
        <v>5944</v>
      </c>
      <c r="S126" s="1">
        <v>1008</v>
      </c>
      <c r="T126" s="1">
        <v>446</v>
      </c>
      <c r="U126" s="6">
        <f t="shared" si="15"/>
        <v>564</v>
      </c>
      <c r="V126" s="20">
        <v>8.9999999999999993E-3</v>
      </c>
      <c r="W126" s="20">
        <v>6.2E-2</v>
      </c>
      <c r="X126" s="21" t="s">
        <v>45</v>
      </c>
      <c r="Y126" s="22">
        <f t="shared" si="75"/>
        <v>8.3333333333333329E-2</v>
      </c>
      <c r="Z126" s="24"/>
      <c r="AA126" s="22"/>
      <c r="AB126" s="79">
        <f t="shared" si="66"/>
        <v>43630.286862629822</v>
      </c>
      <c r="AC126" s="79">
        <f t="shared" si="67"/>
        <v>43630.203529296487</v>
      </c>
      <c r="AD126" s="25">
        <f t="shared" si="68"/>
        <v>2.6514459631580394</v>
      </c>
      <c r="AE126" s="79">
        <f t="shared" si="69"/>
        <v>43630.286862629822</v>
      </c>
      <c r="AF126" s="79">
        <f t="shared" si="70"/>
        <v>43630.203529296487</v>
      </c>
      <c r="AG126" s="25">
        <f t="shared" si="71"/>
        <v>2.6514459631580394</v>
      </c>
      <c r="AH126" s="14">
        <f t="shared" si="72"/>
        <v>3.6364984615384677E-2</v>
      </c>
      <c r="AI126" s="14">
        <f t="shared" si="73"/>
        <v>3.6364984615384678E-3</v>
      </c>
      <c r="AJ126" s="14">
        <f t="shared" si="74"/>
        <v>4.0001483076923146E-2</v>
      </c>
      <c r="AK126" s="29">
        <v>26</v>
      </c>
      <c r="AL126" s="30"/>
      <c r="AM126" s="6"/>
      <c r="AN126" s="31"/>
      <c r="AO126" s="6">
        <f t="shared" si="78"/>
        <v>24.4</v>
      </c>
      <c r="AP126" s="74">
        <f t="shared" si="79"/>
        <v>8.9999999999999993E-3</v>
      </c>
    </row>
    <row r="127" spans="1:42" x14ac:dyDescent="0.3">
      <c r="A127" t="s">
        <v>25</v>
      </c>
      <c r="B127">
        <v>1</v>
      </c>
      <c r="C127" s="14">
        <v>0.11802083333333334</v>
      </c>
      <c r="D127" s="14">
        <f>SUM(AJ121:AJ127)</f>
        <v>0.22259427619047634</v>
      </c>
      <c r="E127" s="14"/>
      <c r="F127" s="34" t="s">
        <v>214</v>
      </c>
      <c r="G127" s="33">
        <f t="shared" si="1"/>
        <v>7.1910974541096948</v>
      </c>
      <c r="H127" s="6"/>
      <c r="I127" s="84"/>
      <c r="J127" t="s">
        <v>40</v>
      </c>
      <c r="K127" s="6">
        <v>50.2</v>
      </c>
      <c r="L127" s="26">
        <f t="shared" si="91"/>
        <v>883.95586574405468</v>
      </c>
      <c r="M127" s="6">
        <f t="shared" si="21"/>
        <v>1422.5890687999999</v>
      </c>
      <c r="N127" s="6">
        <f t="shared" si="65"/>
        <v>4.5</v>
      </c>
      <c r="O127" s="6">
        <f t="shared" si="87"/>
        <v>7.2420480000000005</v>
      </c>
      <c r="P127" s="6">
        <f t="shared" si="88"/>
        <v>46.399999999999977</v>
      </c>
      <c r="Q127" s="6">
        <f t="shared" si="89"/>
        <v>74.673561599999971</v>
      </c>
      <c r="R127" s="1">
        <v>6166</v>
      </c>
      <c r="S127" s="1">
        <v>305</v>
      </c>
      <c r="T127" s="1">
        <v>85</v>
      </c>
      <c r="U127" s="6">
        <f t="shared" si="15"/>
        <v>222</v>
      </c>
      <c r="V127" s="20">
        <v>1.2999999999999999E-2</v>
      </c>
      <c r="W127" s="20">
        <v>3.9E-2</v>
      </c>
      <c r="X127" s="21" t="s">
        <v>45</v>
      </c>
      <c r="Y127" s="22">
        <f t="shared" si="75"/>
        <v>8.3333333333333329E-2</v>
      </c>
      <c r="Z127" s="24"/>
      <c r="AA127" s="22"/>
      <c r="AB127" s="79">
        <f t="shared" si="66"/>
        <v>43630.382962393924</v>
      </c>
      <c r="AC127" s="79">
        <f t="shared" si="67"/>
        <v>43630.299629060588</v>
      </c>
      <c r="AD127" s="25">
        <f t="shared" si="68"/>
        <v>2.7475457272594213</v>
      </c>
      <c r="AE127" s="79">
        <f t="shared" si="69"/>
        <v>43630.382962393924</v>
      </c>
      <c r="AF127" s="79">
        <f t="shared" si="70"/>
        <v>43630.299629060588</v>
      </c>
      <c r="AG127" s="25">
        <f t="shared" si="71"/>
        <v>2.7475457272594213</v>
      </c>
      <c r="AH127" s="14">
        <f t="shared" si="72"/>
        <v>1.1605846153846154E-2</v>
      </c>
      <c r="AI127" s="14">
        <f t="shared" si="73"/>
        <v>8.4493917948717939E-2</v>
      </c>
      <c r="AJ127" s="14">
        <f t="shared" si="74"/>
        <v>9.60997641025641E-2</v>
      </c>
      <c r="AK127" s="29">
        <v>26</v>
      </c>
      <c r="AL127" s="30"/>
      <c r="AM127" s="6"/>
      <c r="AN127" s="31">
        <v>120</v>
      </c>
      <c r="AO127" s="6">
        <f t="shared" si="78"/>
        <v>22.8</v>
      </c>
      <c r="AP127" s="74">
        <f t="shared" si="79"/>
        <v>1.2999999999999999E-2</v>
      </c>
    </row>
    <row r="128" spans="1:42" hidden="1" x14ac:dyDescent="0.3">
      <c r="C128" s="14"/>
      <c r="D128" s="14"/>
      <c r="E128" s="14"/>
      <c r="F128" s="34"/>
      <c r="G128" s="33">
        <f t="shared" si="1"/>
        <v>7.8142354509327561</v>
      </c>
      <c r="H128" s="6"/>
      <c r="I128" s="84"/>
      <c r="J128" t="s">
        <v>223</v>
      </c>
      <c r="K128" s="6">
        <v>8.8000000000000007</v>
      </c>
      <c r="L128" s="26">
        <f>L$127+K128</f>
        <v>892.75586574405463</v>
      </c>
      <c r="M128" s="6">
        <f t="shared" si="21"/>
        <v>1436.7512959999999</v>
      </c>
      <c r="N128" s="6">
        <f t="shared" si="65"/>
        <v>8.7999999999999545</v>
      </c>
      <c r="O128" s="6">
        <f t="shared" ref="O128:O135" si="92">N128*1.609344</f>
        <v>14.162227199999927</v>
      </c>
      <c r="P128" s="6">
        <f t="shared" si="88"/>
        <v>37.600000000000023</v>
      </c>
      <c r="Q128" s="6">
        <f t="shared" si="89"/>
        <v>60.511334400000038</v>
      </c>
      <c r="R128" s="1">
        <v>6958</v>
      </c>
      <c r="S128" s="1">
        <v>878</v>
      </c>
      <c r="T128" s="1">
        <v>82</v>
      </c>
      <c r="U128" s="6">
        <f t="shared" si="15"/>
        <v>792</v>
      </c>
      <c r="V128" s="20">
        <v>1.2E-2</v>
      </c>
      <c r="W128" s="20">
        <v>8.2000000000000003E-2</v>
      </c>
      <c r="X128" s="21" t="s">
        <v>45</v>
      </c>
      <c r="Y128" s="22">
        <f t="shared" si="75"/>
        <v>8.3333333333333329E-2</v>
      </c>
      <c r="Z128" s="24"/>
      <c r="AA128" s="22"/>
      <c r="AB128" s="79">
        <f t="shared" si="66"/>
        <v>43630.408926477125</v>
      </c>
      <c r="AC128" s="79">
        <f t="shared" si="67"/>
        <v>43630.325593143789</v>
      </c>
      <c r="AD128" s="25">
        <f t="shared" si="68"/>
        <v>2.7735098104603821</v>
      </c>
      <c r="AE128" s="79">
        <f t="shared" si="69"/>
        <v>43630.408926477125</v>
      </c>
      <c r="AF128" s="79">
        <f t="shared" si="70"/>
        <v>43630.325593143789</v>
      </c>
      <c r="AG128" s="25">
        <f t="shared" si="71"/>
        <v>2.7735098104603821</v>
      </c>
      <c r="AH128" s="14">
        <f t="shared" si="72"/>
        <v>2.3603711999999877E-2</v>
      </c>
      <c r="AI128" s="14">
        <f t="shared" si="73"/>
        <v>2.3603711999999879E-3</v>
      </c>
      <c r="AJ128" s="14">
        <f t="shared" si="74"/>
        <v>2.5964083199999866E-2</v>
      </c>
      <c r="AK128" s="29">
        <v>25</v>
      </c>
      <c r="AL128" s="30"/>
      <c r="AM128" s="6"/>
      <c r="AN128" s="31"/>
      <c r="AO128" s="6">
        <f t="shared" si="78"/>
        <v>23.2</v>
      </c>
      <c r="AP128" s="74">
        <f t="shared" si="79"/>
        <v>1.2E-2</v>
      </c>
    </row>
    <row r="129" spans="1:42" hidden="1" x14ac:dyDescent="0.3">
      <c r="C129" s="14"/>
      <c r="D129" s="14"/>
      <c r="E129" s="14"/>
      <c r="F129" s="34"/>
      <c r="G129" s="33">
        <f t="shared" si="1"/>
        <v>7.9666760910185985</v>
      </c>
      <c r="H129" s="6"/>
      <c r="I129" s="84"/>
      <c r="J129" t="s">
        <v>224</v>
      </c>
      <c r="K129" s="6">
        <v>11.9</v>
      </c>
      <c r="L129" s="26">
        <f t="shared" ref="L129:L136" si="93">L$127+K129</f>
        <v>895.85586574405465</v>
      </c>
      <c r="M129" s="6">
        <f t="shared" si="21"/>
        <v>1441.7402623999999</v>
      </c>
      <c r="N129" s="6">
        <f t="shared" si="65"/>
        <v>3.1000000000000227</v>
      </c>
      <c r="O129" s="6">
        <f t="shared" si="92"/>
        <v>4.9889664000000371</v>
      </c>
      <c r="P129" s="6">
        <f t="shared" si="88"/>
        <v>34.5</v>
      </c>
      <c r="Q129" s="6">
        <f t="shared" si="89"/>
        <v>55.522368</v>
      </c>
      <c r="R129" s="1">
        <v>6630</v>
      </c>
      <c r="S129" s="1">
        <v>5</v>
      </c>
      <c r="T129" s="1">
        <v>339</v>
      </c>
      <c r="U129" s="6">
        <f t="shared" ref="U129:U136" si="94">R129-R128</f>
        <v>-328</v>
      </c>
      <c r="V129" s="20">
        <v>-1.4999999999999999E-2</v>
      </c>
      <c r="W129" s="20">
        <v>1E-3</v>
      </c>
      <c r="X129" s="21" t="s">
        <v>45</v>
      </c>
      <c r="Y129" s="22">
        <f t="shared" si="75"/>
        <v>8.3333333333333329E-2</v>
      </c>
      <c r="Z129" s="24"/>
      <c r="AA129" s="22"/>
      <c r="AB129" s="79">
        <f t="shared" si="66"/>
        <v>43630.415278170462</v>
      </c>
      <c r="AC129" s="79">
        <f t="shared" si="67"/>
        <v>43630.331944837126</v>
      </c>
      <c r="AD129" s="25">
        <f t="shared" si="68"/>
        <v>2.7798615037972922</v>
      </c>
      <c r="AE129" s="79">
        <f t="shared" si="69"/>
        <v>43630.415278170462</v>
      </c>
      <c r="AF129" s="79">
        <f t="shared" si="70"/>
        <v>43630.331944837126</v>
      </c>
      <c r="AG129" s="25">
        <f t="shared" si="71"/>
        <v>2.7798615037972922</v>
      </c>
      <c r="AH129" s="14">
        <f t="shared" si="72"/>
        <v>5.7742666666667089E-3</v>
      </c>
      <c r="AI129" s="14">
        <f t="shared" si="73"/>
        <v>5.7742666666667089E-4</v>
      </c>
      <c r="AJ129" s="14">
        <f t="shared" si="74"/>
        <v>6.3516933333333803E-3</v>
      </c>
      <c r="AK129" s="29">
        <v>36</v>
      </c>
      <c r="AL129" s="30"/>
      <c r="AM129" s="6"/>
      <c r="AN129" s="31"/>
      <c r="AO129" s="6">
        <f t="shared" si="78"/>
        <v>36.25</v>
      </c>
      <c r="AP129" s="74">
        <f t="shared" si="79"/>
        <v>-1.4999999999999999E-2</v>
      </c>
    </row>
    <row r="130" spans="1:42" hidden="1" x14ac:dyDescent="0.3">
      <c r="C130" s="14"/>
      <c r="D130" s="14"/>
      <c r="E130" s="14"/>
      <c r="F130" s="34"/>
      <c r="G130" s="33">
        <f t="shared" si="1"/>
        <v>8.9698338510934263</v>
      </c>
      <c r="H130" s="6"/>
      <c r="I130" s="84"/>
      <c r="J130" t="s">
        <v>226</v>
      </c>
      <c r="K130" s="6">
        <v>22.1</v>
      </c>
      <c r="L130" s="26">
        <f t="shared" si="93"/>
        <v>906.0558657440547</v>
      </c>
      <c r="M130" s="6">
        <f t="shared" si="21"/>
        <v>1458.1555712000002</v>
      </c>
      <c r="N130" s="6">
        <f t="shared" si="65"/>
        <v>10.200000000000045</v>
      </c>
      <c r="O130" s="6">
        <f t="shared" si="92"/>
        <v>16.415308800000073</v>
      </c>
      <c r="P130" s="6">
        <f t="shared" si="88"/>
        <v>24.299999999999955</v>
      </c>
      <c r="Q130" s="6">
        <f t="shared" si="89"/>
        <v>39.107059199999931</v>
      </c>
      <c r="R130" s="1">
        <v>7932</v>
      </c>
      <c r="S130" s="1">
        <v>1338</v>
      </c>
      <c r="T130" s="1">
        <v>54</v>
      </c>
      <c r="U130" s="6">
        <f t="shared" si="94"/>
        <v>1302</v>
      </c>
      <c r="V130" s="20">
        <v>2.7E-2</v>
      </c>
      <c r="W130" s="20">
        <v>7.5999999999999998E-2</v>
      </c>
      <c r="X130" s="21" t="s">
        <v>45</v>
      </c>
      <c r="Y130" s="22">
        <f t="shared" si="75"/>
        <v>8.3333333333333329E-2</v>
      </c>
      <c r="Z130" s="24"/>
      <c r="AA130" s="22"/>
      <c r="AB130" s="79">
        <f t="shared" si="66"/>
        <v>43630.457076410465</v>
      </c>
      <c r="AC130" s="79">
        <f t="shared" si="67"/>
        <v>43630.373743077129</v>
      </c>
      <c r="AD130" s="25">
        <f t="shared" si="68"/>
        <v>2.8216597438004101</v>
      </c>
      <c r="AE130" s="79">
        <f t="shared" si="69"/>
        <v>43630.457076410465</v>
      </c>
      <c r="AF130" s="79">
        <f t="shared" si="70"/>
        <v>43630.373743077129</v>
      </c>
      <c r="AG130" s="25">
        <f t="shared" si="71"/>
        <v>2.8216597438004101</v>
      </c>
      <c r="AH130" s="14">
        <f t="shared" si="72"/>
        <v>3.7998400000000168E-2</v>
      </c>
      <c r="AI130" s="14">
        <f t="shared" si="73"/>
        <v>3.799840000000017E-3</v>
      </c>
      <c r="AJ130" s="14">
        <f t="shared" si="74"/>
        <v>4.1798240000000188E-2</v>
      </c>
      <c r="AK130" s="29">
        <v>18</v>
      </c>
      <c r="AL130" s="30"/>
      <c r="AM130" s="6"/>
      <c r="AN130" s="31"/>
      <c r="AO130" s="6">
        <f t="shared" si="78"/>
        <v>17.2</v>
      </c>
      <c r="AP130" s="74">
        <f t="shared" si="79"/>
        <v>2.7E-2</v>
      </c>
    </row>
    <row r="131" spans="1:42" hidden="1" x14ac:dyDescent="0.3">
      <c r="C131" s="14"/>
      <c r="D131" s="14"/>
      <c r="E131" s="14"/>
      <c r="F131" s="34"/>
      <c r="G131" s="33">
        <f t="shared" si="1"/>
        <v>9.1049340448225848</v>
      </c>
      <c r="H131" s="6"/>
      <c r="I131" s="84"/>
      <c r="J131" t="s">
        <v>227</v>
      </c>
      <c r="K131" s="6">
        <v>25</v>
      </c>
      <c r="L131" s="26">
        <f t="shared" si="93"/>
        <v>908.95586574405468</v>
      </c>
      <c r="M131" s="6">
        <f t="shared" si="21"/>
        <v>1462.8226688</v>
      </c>
      <c r="N131" s="6">
        <f t="shared" si="65"/>
        <v>2.8999999999999773</v>
      </c>
      <c r="O131" s="6">
        <f t="shared" si="92"/>
        <v>4.6670975999999635</v>
      </c>
      <c r="P131" s="6">
        <f t="shared" si="88"/>
        <v>21.399999999999977</v>
      </c>
      <c r="Q131" s="6">
        <f t="shared" si="89"/>
        <v>34.439961599999968</v>
      </c>
      <c r="R131" s="1">
        <v>7954</v>
      </c>
      <c r="S131" s="1">
        <v>39</v>
      </c>
      <c r="T131" s="1">
        <v>408</v>
      </c>
      <c r="U131" s="6">
        <f t="shared" si="94"/>
        <v>22</v>
      </c>
      <c r="V131" s="20">
        <v>-2.5000000000000001E-2</v>
      </c>
      <c r="W131" s="20">
        <v>1.4E-2</v>
      </c>
      <c r="X131" s="21" t="s">
        <v>45</v>
      </c>
      <c r="Y131" s="22">
        <f t="shared" si="75"/>
        <v>8.3333333333333329E-2</v>
      </c>
      <c r="Z131" s="24"/>
      <c r="AA131" s="22"/>
      <c r="AB131" s="79">
        <f t="shared" si="66"/>
        <v>43630.462705585203</v>
      </c>
      <c r="AC131" s="79">
        <f t="shared" si="67"/>
        <v>43630.379372251868</v>
      </c>
      <c r="AD131" s="25">
        <f t="shared" si="68"/>
        <v>2.827288918539125</v>
      </c>
      <c r="AE131" s="79">
        <f t="shared" si="69"/>
        <v>43630.462705585203</v>
      </c>
      <c r="AF131" s="79">
        <f t="shared" si="70"/>
        <v>43630.379372251868</v>
      </c>
      <c r="AG131" s="25">
        <f t="shared" si="71"/>
        <v>2.827288918539125</v>
      </c>
      <c r="AH131" s="14">
        <f t="shared" si="72"/>
        <v>5.1174315789473289E-3</v>
      </c>
      <c r="AI131" s="14">
        <f t="shared" si="73"/>
        <v>5.1174315789473293E-4</v>
      </c>
      <c r="AJ131" s="14">
        <f t="shared" si="74"/>
        <v>5.629174736842062E-3</v>
      </c>
      <c r="AK131" s="29">
        <v>38</v>
      </c>
      <c r="AL131" s="30"/>
      <c r="AM131" s="6"/>
      <c r="AN131" s="31"/>
      <c r="AO131" s="6">
        <f t="shared" si="78"/>
        <v>41.75</v>
      </c>
      <c r="AP131" s="74">
        <f t="shared" si="79"/>
        <v>-2.5000000000000001E-2</v>
      </c>
    </row>
    <row r="132" spans="1:42" hidden="1" x14ac:dyDescent="0.3">
      <c r="C132" s="14"/>
      <c r="D132" s="14"/>
      <c r="E132" s="14"/>
      <c r="F132" s="34"/>
      <c r="G132" s="33">
        <f t="shared" si="1"/>
        <v>9.3803106847917661</v>
      </c>
      <c r="H132" s="6"/>
      <c r="I132" s="84"/>
      <c r="J132" t="s">
        <v>225</v>
      </c>
      <c r="K132" s="6">
        <v>30.6</v>
      </c>
      <c r="L132" s="26">
        <f t="shared" si="93"/>
        <v>914.5558657440547</v>
      </c>
      <c r="M132" s="6">
        <f t="shared" si="21"/>
        <v>1471.8349952000001</v>
      </c>
      <c r="N132" s="6">
        <f t="shared" si="65"/>
        <v>5.6000000000000227</v>
      </c>
      <c r="O132" s="6">
        <f t="shared" si="92"/>
        <v>9.0123264000000365</v>
      </c>
      <c r="P132" s="6">
        <f t="shared" si="88"/>
        <v>15.799999999999955</v>
      </c>
      <c r="Q132" s="6">
        <f t="shared" si="89"/>
        <v>25.42763519999993</v>
      </c>
      <c r="R132" s="1">
        <v>8418</v>
      </c>
      <c r="S132" s="1">
        <v>864</v>
      </c>
      <c r="T132" s="1">
        <v>37</v>
      </c>
      <c r="U132" s="6">
        <f t="shared" si="94"/>
        <v>464</v>
      </c>
      <c r="V132" s="20">
        <v>-1.4999999999999999E-2</v>
      </c>
      <c r="W132" s="20">
        <v>2.9000000000000001E-2</v>
      </c>
      <c r="X132" s="21" t="s">
        <v>45</v>
      </c>
      <c r="Y132" s="22">
        <f t="shared" si="75"/>
        <v>8.3333333333333329E-2</v>
      </c>
      <c r="Z132" s="24"/>
      <c r="AA132" s="22"/>
      <c r="AB132" s="79">
        <f t="shared" si="66"/>
        <v>43630.474179611869</v>
      </c>
      <c r="AC132" s="79">
        <f t="shared" si="67"/>
        <v>43630.390846278533</v>
      </c>
      <c r="AD132" s="25">
        <f t="shared" si="68"/>
        <v>2.8387629452045076</v>
      </c>
      <c r="AE132" s="79">
        <f t="shared" si="69"/>
        <v>43630.474179611869</v>
      </c>
      <c r="AF132" s="79">
        <f t="shared" si="70"/>
        <v>43630.390846278533</v>
      </c>
      <c r="AG132" s="25">
        <f t="shared" si="71"/>
        <v>2.8387629452045076</v>
      </c>
      <c r="AH132" s="14">
        <f t="shared" si="72"/>
        <v>1.0430933333333376E-2</v>
      </c>
      <c r="AI132" s="14">
        <f t="shared" si="73"/>
        <v>1.0430933333333376E-3</v>
      </c>
      <c r="AJ132" s="14">
        <f t="shared" si="74"/>
        <v>1.1474026666666713E-2</v>
      </c>
      <c r="AK132" s="29">
        <v>36</v>
      </c>
      <c r="AL132" s="30"/>
      <c r="AM132" s="6"/>
      <c r="AN132" s="31"/>
      <c r="AO132" s="6">
        <f t="shared" si="78"/>
        <v>36.25</v>
      </c>
      <c r="AP132" s="74">
        <f t="shared" si="79"/>
        <v>-1.4999999999999999E-2</v>
      </c>
    </row>
    <row r="133" spans="1:42" hidden="1" x14ac:dyDescent="0.3">
      <c r="C133" s="14"/>
      <c r="D133" s="14"/>
      <c r="E133" s="14"/>
      <c r="F133" s="34"/>
      <c r="G133" s="33">
        <f t="shared" si="1"/>
        <v>9.5376687648240477</v>
      </c>
      <c r="H133" s="6"/>
      <c r="I133" s="84"/>
      <c r="J133" t="s">
        <v>228</v>
      </c>
      <c r="K133" s="6">
        <v>33.799999999999997</v>
      </c>
      <c r="L133" s="26">
        <f t="shared" si="93"/>
        <v>917.75586574405463</v>
      </c>
      <c r="M133" s="6">
        <f t="shared" si="21"/>
        <v>1476.9848959999999</v>
      </c>
      <c r="N133" s="6">
        <f t="shared" si="65"/>
        <v>3.1999999999999318</v>
      </c>
      <c r="O133" s="6">
        <f t="shared" si="92"/>
        <v>5.1499007999998909</v>
      </c>
      <c r="P133" s="6">
        <f t="shared" si="88"/>
        <v>12.600000000000023</v>
      </c>
      <c r="Q133" s="6">
        <f t="shared" si="89"/>
        <v>20.277734400000039</v>
      </c>
      <c r="R133" s="1">
        <v>8224</v>
      </c>
      <c r="S133" s="1">
        <v>90</v>
      </c>
      <c r="T133" s="1">
        <v>290</v>
      </c>
      <c r="U133" s="6">
        <f t="shared" si="94"/>
        <v>-194</v>
      </c>
      <c r="V133" s="20">
        <v>-1.2999999999999999E-2</v>
      </c>
      <c r="W133" s="20">
        <v>0.03</v>
      </c>
      <c r="X133" s="21" t="s">
        <v>45</v>
      </c>
      <c r="Y133" s="22">
        <f t="shared" si="75"/>
        <v>8.3333333333333329E-2</v>
      </c>
      <c r="Z133" s="24"/>
      <c r="AA133" s="22"/>
      <c r="AB133" s="79">
        <f t="shared" si="66"/>
        <v>43630.480736198537</v>
      </c>
      <c r="AC133" s="79">
        <f t="shared" si="67"/>
        <v>43630.397402865201</v>
      </c>
      <c r="AD133" s="25">
        <f t="shared" si="68"/>
        <v>2.8453195318725193</v>
      </c>
      <c r="AE133" s="79">
        <f t="shared" si="69"/>
        <v>43630.480736198537</v>
      </c>
      <c r="AF133" s="79">
        <f t="shared" si="70"/>
        <v>43630.397402865201</v>
      </c>
      <c r="AG133" s="25">
        <f t="shared" si="71"/>
        <v>2.8453195318725193</v>
      </c>
      <c r="AH133" s="14">
        <f t="shared" si="72"/>
        <v>5.9605333333332079E-3</v>
      </c>
      <c r="AI133" s="14">
        <f t="shared" si="73"/>
        <v>5.9605333333332083E-4</v>
      </c>
      <c r="AJ133" s="14">
        <f t="shared" si="74"/>
        <v>6.5565866666665289E-3</v>
      </c>
      <c r="AK133" s="29">
        <v>36</v>
      </c>
      <c r="AL133" s="30"/>
      <c r="AM133" s="6"/>
      <c r="AN133" s="31"/>
      <c r="AO133" s="6">
        <f t="shared" si="78"/>
        <v>35.15</v>
      </c>
      <c r="AP133" s="74">
        <f t="shared" si="79"/>
        <v>-1.2999999999999999E-2</v>
      </c>
    </row>
    <row r="134" spans="1:42" hidden="1" x14ac:dyDescent="0.3">
      <c r="C134" s="14"/>
      <c r="D134" s="14"/>
      <c r="E134" s="14"/>
      <c r="F134" s="34"/>
      <c r="G134" s="33">
        <f t="shared" si="1"/>
        <v>9.9669612767756917</v>
      </c>
      <c r="H134" s="6"/>
      <c r="I134" s="84"/>
      <c r="J134" t="s">
        <v>229</v>
      </c>
      <c r="K134" s="6">
        <v>43.5</v>
      </c>
      <c r="L134" s="26">
        <f t="shared" si="93"/>
        <v>927.45586574405468</v>
      </c>
      <c r="M134" s="6">
        <f t="shared" si="21"/>
        <v>1492.5955328</v>
      </c>
      <c r="N134" s="6">
        <f t="shared" si="65"/>
        <v>9.7000000000000455</v>
      </c>
      <c r="O134" s="6">
        <f t="shared" si="92"/>
        <v>15.610636800000075</v>
      </c>
      <c r="P134" s="6">
        <f t="shared" si="88"/>
        <v>2.8999999999999773</v>
      </c>
      <c r="Q134" s="6">
        <f t="shared" si="89"/>
        <v>4.6670975999999635</v>
      </c>
      <c r="R134" s="1">
        <v>6482</v>
      </c>
      <c r="S134" s="1">
        <v>15</v>
      </c>
      <c r="T134" s="1">
        <v>1747</v>
      </c>
      <c r="U134" s="6">
        <f t="shared" si="94"/>
        <v>-1742</v>
      </c>
      <c r="V134" s="20">
        <v>-3.1E-2</v>
      </c>
      <c r="W134" s="20">
        <v>1.4E-2</v>
      </c>
      <c r="X134" s="21" t="s">
        <v>45</v>
      </c>
      <c r="Y134" s="22">
        <f t="shared" si="75"/>
        <v>8.3333333333333329E-2</v>
      </c>
      <c r="Z134" s="24"/>
      <c r="AA134" s="22"/>
      <c r="AB134" s="79">
        <f t="shared" si="66"/>
        <v>43630.498623386535</v>
      </c>
      <c r="AC134" s="79">
        <f t="shared" si="67"/>
        <v>43630.415290053199</v>
      </c>
      <c r="AD134" s="25">
        <f t="shared" si="68"/>
        <v>2.8632067198705045</v>
      </c>
      <c r="AE134" s="79">
        <f t="shared" si="69"/>
        <v>43630.498623386535</v>
      </c>
      <c r="AF134" s="79">
        <f t="shared" si="70"/>
        <v>43630.415290053199</v>
      </c>
      <c r="AG134" s="25">
        <f t="shared" si="71"/>
        <v>2.8632067198705045</v>
      </c>
      <c r="AH134" s="14">
        <f t="shared" si="72"/>
        <v>1.6261080000000077E-2</v>
      </c>
      <c r="AI134" s="14">
        <f t="shared" si="73"/>
        <v>1.6261080000000078E-3</v>
      </c>
      <c r="AJ134" s="14">
        <f t="shared" si="74"/>
        <v>1.7887188000000085E-2</v>
      </c>
      <c r="AK134" s="29">
        <v>40</v>
      </c>
      <c r="AL134" s="30"/>
      <c r="AM134" s="6"/>
      <c r="AN134" s="31"/>
      <c r="AO134" s="6">
        <f t="shared" si="78"/>
        <v>45.05</v>
      </c>
      <c r="AP134" s="74">
        <f t="shared" si="79"/>
        <v>-3.1E-2</v>
      </c>
    </row>
    <row r="135" spans="1:42" hidden="1" x14ac:dyDescent="0.3">
      <c r="C135" s="14"/>
      <c r="D135" s="14"/>
      <c r="E135" s="14"/>
      <c r="F135" s="34"/>
      <c r="G135" s="33">
        <f t="shared" si="1"/>
        <v>10.011218236817513</v>
      </c>
      <c r="H135" s="6"/>
      <c r="I135" s="84"/>
      <c r="J135" t="s">
        <v>202</v>
      </c>
      <c r="K135" s="6">
        <v>44.2</v>
      </c>
      <c r="L135" s="26">
        <f t="shared" si="93"/>
        <v>928.15586574405472</v>
      </c>
      <c r="M135" s="6">
        <f t="shared" si="21"/>
        <v>1493.7220736000002</v>
      </c>
      <c r="N135" s="6">
        <f t="shared" si="65"/>
        <v>0.70000000000004547</v>
      </c>
      <c r="O135" s="6">
        <f t="shared" si="92"/>
        <v>1.1265408000000732</v>
      </c>
      <c r="P135" s="6">
        <f t="shared" si="88"/>
        <v>2.1999999999999318</v>
      </c>
      <c r="Q135" s="6">
        <f t="shared" si="89"/>
        <v>3.5405567999998904</v>
      </c>
      <c r="R135" s="1">
        <v>6472</v>
      </c>
      <c r="S135" s="1">
        <v>10</v>
      </c>
      <c r="T135" s="1">
        <v>11</v>
      </c>
      <c r="U135" s="6">
        <f t="shared" si="94"/>
        <v>-10</v>
      </c>
      <c r="V135" s="20">
        <v>0</v>
      </c>
      <c r="W135" s="20">
        <v>0</v>
      </c>
      <c r="X135" s="21" t="s">
        <v>45</v>
      </c>
      <c r="Y135" s="22">
        <f t="shared" si="75"/>
        <v>8.3333333333333329E-2</v>
      </c>
      <c r="Z135" s="24"/>
      <c r="AA135" s="22"/>
      <c r="AB135" s="79">
        <f t="shared" si="66"/>
        <v>43630.500467426536</v>
      </c>
      <c r="AC135" s="79">
        <f t="shared" si="67"/>
        <v>43630.417134093201</v>
      </c>
      <c r="AD135" s="25">
        <f t="shared" si="68"/>
        <v>2.865050759872247</v>
      </c>
      <c r="AE135" s="79">
        <f t="shared" si="69"/>
        <v>43630.500467426536</v>
      </c>
      <c r="AF135" s="79">
        <f t="shared" si="70"/>
        <v>43630.417134093201</v>
      </c>
      <c r="AG135" s="25">
        <f t="shared" si="71"/>
        <v>2.865050759872247</v>
      </c>
      <c r="AH135" s="14">
        <f t="shared" si="72"/>
        <v>1.6764000000001088E-3</v>
      </c>
      <c r="AI135" s="14">
        <f t="shared" si="73"/>
        <v>1.6764000000001088E-4</v>
      </c>
      <c r="AJ135" s="14">
        <f t="shared" si="74"/>
        <v>1.8440400000001196E-3</v>
      </c>
      <c r="AK135" s="29"/>
      <c r="AL135" s="30"/>
      <c r="AM135" s="6"/>
      <c r="AN135" s="31"/>
      <c r="AO135" s="6">
        <f t="shared" si="78"/>
        <v>28</v>
      </c>
      <c r="AP135" s="74">
        <f t="shared" si="79"/>
        <v>0</v>
      </c>
    </row>
    <row r="136" spans="1:42" x14ac:dyDescent="0.3">
      <c r="A136" t="s">
        <v>26</v>
      </c>
      <c r="B136">
        <v>1</v>
      </c>
      <c r="C136" s="14">
        <v>0.10833333333333334</v>
      </c>
      <c r="D136" s="14">
        <f>SUM(AJ128:AJ136)</f>
        <v>0.12764725260350862</v>
      </c>
      <c r="E136" s="14"/>
      <c r="G136" s="33">
        <f t="shared" si="1"/>
        <v>10.254631516872905</v>
      </c>
      <c r="H136" s="6"/>
      <c r="I136" s="84"/>
      <c r="J136" t="s">
        <v>41</v>
      </c>
      <c r="K136" s="6">
        <v>46.4</v>
      </c>
      <c r="L136" s="26">
        <f t="shared" si="93"/>
        <v>930.35586574405465</v>
      </c>
      <c r="M136" s="6">
        <f t="shared" si="21"/>
        <v>1497.2626304</v>
      </c>
      <c r="N136" s="6">
        <f t="shared" si="65"/>
        <v>2.1999999999999318</v>
      </c>
      <c r="O136" s="6">
        <f t="shared" ref="O136" si="95">N136*1.609344</f>
        <v>3.5405567999998904</v>
      </c>
      <c r="P136" s="6">
        <f t="shared" si="88"/>
        <v>0</v>
      </c>
      <c r="Q136" s="6">
        <f t="shared" si="89"/>
        <v>0</v>
      </c>
      <c r="R136" s="1">
        <v>6851</v>
      </c>
      <c r="S136" s="1">
        <v>376</v>
      </c>
      <c r="T136" s="1">
        <v>2</v>
      </c>
      <c r="U136" s="6">
        <f t="shared" si="94"/>
        <v>379</v>
      </c>
      <c r="V136" s="20">
        <v>2.5999999999999999E-2</v>
      </c>
      <c r="W136" s="20">
        <v>7.3999999999999996E-2</v>
      </c>
      <c r="X136" s="21" t="s">
        <v>45</v>
      </c>
      <c r="Y136" s="22">
        <f t="shared" si="75"/>
        <v>8.3333333333333329E-2</v>
      </c>
      <c r="Z136" s="24"/>
      <c r="AA136" s="22"/>
      <c r="AB136" s="79">
        <f t="shared" si="66"/>
        <v>43630.510609646539</v>
      </c>
      <c r="AC136" s="79">
        <f t="shared" si="67"/>
        <v>43630.427276313203</v>
      </c>
      <c r="AD136" s="25">
        <f t="shared" si="68"/>
        <v>2.875192979874555</v>
      </c>
      <c r="AE136" s="79">
        <f t="shared" si="69"/>
        <v>43630.510609646539</v>
      </c>
      <c r="AF136" s="79">
        <f t="shared" si="70"/>
        <v>43630.427276313203</v>
      </c>
      <c r="AG136" s="25">
        <f t="shared" si="71"/>
        <v>2.875192979874555</v>
      </c>
      <c r="AH136" s="14">
        <f t="shared" si="72"/>
        <v>9.2201999999997151E-3</v>
      </c>
      <c r="AI136" s="14">
        <f t="shared" si="73"/>
        <v>9.2201999999997155E-4</v>
      </c>
      <c r="AJ136" s="14">
        <f t="shared" si="74"/>
        <v>1.0142219999999686E-2</v>
      </c>
      <c r="AK136" s="29">
        <v>16</v>
      </c>
      <c r="AL136" s="30"/>
      <c r="AM136" s="6"/>
      <c r="AN136" s="31"/>
      <c r="AO136" s="6">
        <f t="shared" si="78"/>
        <v>17.600000000000001</v>
      </c>
      <c r="AP136" s="74">
        <f t="shared" si="79"/>
        <v>2.5999999999999999E-2</v>
      </c>
    </row>
    <row r="137" spans="1:42" x14ac:dyDescent="0.3">
      <c r="B137">
        <v>1</v>
      </c>
      <c r="L137" s="6"/>
      <c r="M137" s="6"/>
      <c r="N137" s="6"/>
      <c r="O137" s="6"/>
      <c r="P137" s="6"/>
      <c r="Q137" s="6"/>
      <c r="R137" s="6"/>
      <c r="S137" s="1"/>
      <c r="T137" s="1"/>
      <c r="U137" s="1"/>
      <c r="V137" s="20"/>
      <c r="W137" s="20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14">
        <f>SUM(AH5:AH136)</f>
        <v>2.2873533504598562</v>
      </c>
      <c r="AI137" s="14">
        <f>SUM(AI5:AI136)</f>
        <v>0.58783962936755418</v>
      </c>
      <c r="AJ137" s="14">
        <f>SUM(AJ5:AJ136)</f>
        <v>2.8751929798274118</v>
      </c>
      <c r="AK137" s="14"/>
      <c r="AL137" s="14"/>
      <c r="AM137" s="14"/>
      <c r="AN137" s="14">
        <f>SUM(AN5:AN136)/60/24</f>
        <v>0.33333333333333331</v>
      </c>
    </row>
    <row r="138" spans="1:42" hidden="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t="s">
        <v>4</v>
      </c>
      <c r="M138" s="6"/>
      <c r="N138" s="6"/>
      <c r="O138" s="6"/>
      <c r="P138" s="6"/>
      <c r="Q138" s="6"/>
      <c r="R138" s="6"/>
      <c r="S138" s="1"/>
      <c r="T138" s="1"/>
      <c r="U138" s="1"/>
      <c r="V138" s="20"/>
      <c r="W138" s="20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42" hidden="1" x14ac:dyDescent="0.3">
      <c r="M139" s="6"/>
      <c r="N139" s="6"/>
      <c r="O139" s="6"/>
      <c r="P139" s="6"/>
      <c r="Q139" s="6"/>
      <c r="R139" s="6"/>
      <c r="S139" s="1"/>
      <c r="T139" s="1"/>
      <c r="U139" s="1"/>
      <c r="V139" s="20"/>
      <c r="W139" s="20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42" hidden="1" x14ac:dyDescent="0.3">
      <c r="M140" s="6"/>
      <c r="N140" s="6"/>
      <c r="O140" s="6"/>
      <c r="P140" s="6"/>
      <c r="Q140" s="6"/>
      <c r="R140" s="6"/>
      <c r="S140" s="1"/>
      <c r="T140" s="1"/>
      <c r="U140" s="1"/>
      <c r="V140" s="20"/>
      <c r="W140" s="20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42" hidden="1" x14ac:dyDescent="0.3">
      <c r="M141" s="6"/>
      <c r="N141" s="6"/>
      <c r="O141" s="6"/>
      <c r="P141" s="6"/>
      <c r="Q141" s="6"/>
      <c r="R141" s="6"/>
      <c r="S141" s="1"/>
      <c r="T141" s="1"/>
      <c r="U141" s="1"/>
      <c r="V141" s="20"/>
      <c r="W141" s="20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42" hidden="1" x14ac:dyDescent="0.3">
      <c r="M142" s="6"/>
      <c r="N142" s="6"/>
      <c r="O142" s="6"/>
      <c r="P142" s="6"/>
      <c r="Q142" s="6"/>
      <c r="R142" s="6"/>
      <c r="S142" s="1"/>
      <c r="T142" s="1"/>
      <c r="U142" s="1"/>
      <c r="V142" s="20"/>
      <c r="W142" s="20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42" hidden="1" x14ac:dyDescent="0.3">
      <c r="M143" s="6"/>
      <c r="N143" s="6"/>
      <c r="O143" s="6"/>
      <c r="P143" s="6"/>
      <c r="Q143" s="6"/>
      <c r="R143" s="6"/>
      <c r="S143" s="1"/>
      <c r="T143" s="1"/>
      <c r="U143" s="1"/>
      <c r="V143" s="20"/>
      <c r="W143" s="20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42" hidden="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M144" s="6"/>
      <c r="N144" s="6"/>
      <c r="O144" s="6"/>
      <c r="P144" s="6"/>
      <c r="Q144" s="6"/>
      <c r="R144" s="6"/>
      <c r="S144" s="1"/>
      <c r="T144" s="1"/>
      <c r="U144" s="1"/>
      <c r="V144" s="20"/>
      <c r="W144" s="20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idden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M145" s="6"/>
      <c r="N145" s="6"/>
      <c r="O145" s="6"/>
      <c r="P145" s="6"/>
      <c r="Q145" s="6"/>
      <c r="R145" s="6"/>
      <c r="S145" s="1"/>
      <c r="T145" s="1"/>
      <c r="U145" s="1"/>
      <c r="V145" s="20"/>
      <c r="W145" s="20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idden="1" x14ac:dyDescent="0.3">
      <c r="M146" s="6"/>
      <c r="N146" s="6"/>
      <c r="O146" s="6"/>
      <c r="P146" s="6"/>
      <c r="Q146" s="6"/>
      <c r="R146" s="6"/>
      <c r="S146" s="1"/>
      <c r="T146" s="1"/>
      <c r="U146" s="1"/>
      <c r="V146" s="20"/>
      <c r="W146" s="20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idden="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L147" s="6"/>
      <c r="M147" s="6"/>
      <c r="N147" s="6"/>
      <c r="O147" s="6"/>
      <c r="P147" s="6"/>
      <c r="Q147" s="6"/>
      <c r="R147" s="6"/>
      <c r="S147" s="1"/>
      <c r="T147" s="1"/>
      <c r="U147" s="1"/>
      <c r="V147" s="20"/>
      <c r="W147" s="20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hidden="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M148" s="6"/>
      <c r="N148" s="6"/>
      <c r="O148" s="6"/>
      <c r="P148" s="6"/>
      <c r="Q148" s="6"/>
      <c r="R148" s="6"/>
      <c r="S148" s="1"/>
      <c r="T148" s="1"/>
      <c r="U148" s="1"/>
      <c r="V148" s="20"/>
      <c r="W148" s="20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idden="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M149" s="6"/>
      <c r="N149" s="6"/>
      <c r="O149" s="6"/>
      <c r="P149" s="6"/>
      <c r="Q149" s="6"/>
      <c r="R149" s="6"/>
      <c r="S149" s="1"/>
      <c r="T149" s="1"/>
      <c r="U149" s="1"/>
      <c r="V149" s="20"/>
      <c r="W149" s="20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idden="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L150" s="6"/>
      <c r="M150" s="6"/>
      <c r="N150" s="6"/>
      <c r="O150" s="6"/>
      <c r="P150" s="6"/>
      <c r="Q150" s="6"/>
      <c r="R150" s="6"/>
      <c r="S150" s="1"/>
      <c r="T150" s="1"/>
      <c r="U150" s="1"/>
      <c r="V150" s="20"/>
      <c r="W150" s="20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idden="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M151" s="6"/>
      <c r="N151" s="6"/>
      <c r="O151" s="6"/>
      <c r="P151" s="6"/>
      <c r="Q151" s="6"/>
      <c r="R151" s="6"/>
      <c r="S151" s="1"/>
      <c r="T151" s="1"/>
      <c r="U151" s="1"/>
      <c r="V151" s="20"/>
      <c r="W151" s="20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idden="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M152" s="6"/>
      <c r="N152" s="6"/>
      <c r="O152" s="6"/>
      <c r="P152" s="6"/>
      <c r="Q152" s="6"/>
      <c r="R152" s="6"/>
      <c r="S152" s="1"/>
      <c r="T152" s="1"/>
      <c r="U152" s="1"/>
      <c r="V152" s="20"/>
      <c r="W152" s="20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idden="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M153" s="6"/>
      <c r="N153" s="6"/>
      <c r="O153" s="6"/>
      <c r="P153" s="6"/>
      <c r="Q153" s="6"/>
      <c r="R153" s="6"/>
      <c r="S153" s="1"/>
      <c r="T153" s="1"/>
      <c r="U153" s="1"/>
      <c r="V153" s="20"/>
      <c r="W153" s="20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idden="1" x14ac:dyDescent="0.3">
      <c r="L154" s="6"/>
      <c r="M154" s="6"/>
      <c r="N154" s="6"/>
      <c r="O154" s="6"/>
      <c r="P154" s="6"/>
      <c r="Q154" s="6"/>
      <c r="R154" s="6"/>
      <c r="S154" s="1"/>
      <c r="T154" s="1"/>
      <c r="U154" s="1"/>
      <c r="V154" s="20"/>
      <c r="W154" s="20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hidden="1" x14ac:dyDescent="0.3">
      <c r="L155" s="6"/>
      <c r="M155" s="6"/>
      <c r="N155" s="6"/>
      <c r="O155" s="6"/>
      <c r="P155" s="6"/>
      <c r="Q155" s="6"/>
      <c r="R155" s="6"/>
      <c r="S155" s="1"/>
      <c r="T155" s="1"/>
      <c r="U155" s="1"/>
      <c r="V155" s="20"/>
      <c r="W155" s="20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idden="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L156" s="6"/>
      <c r="M156" s="6"/>
      <c r="N156" s="6"/>
      <c r="O156" s="6"/>
      <c r="P156" s="6"/>
      <c r="Q156" s="6"/>
      <c r="R156" s="6"/>
      <c r="S156" s="1"/>
      <c r="T156" s="1"/>
      <c r="U156" s="1"/>
      <c r="V156" s="20"/>
      <c r="W156" s="20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idden="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L157" s="6"/>
      <c r="M157" s="6"/>
      <c r="N157" s="6"/>
      <c r="O157" s="6"/>
      <c r="P157" s="6"/>
      <c r="Q157" s="6"/>
      <c r="R157" s="6"/>
      <c r="S157" s="1"/>
      <c r="T157" s="1"/>
      <c r="U157" s="1"/>
      <c r="V157" s="20"/>
      <c r="W157" s="20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idden="1" x14ac:dyDescent="0.3">
      <c r="L158" s="6"/>
      <c r="M158" s="6"/>
      <c r="N158" s="6"/>
      <c r="O158" s="6"/>
      <c r="P158" s="6"/>
      <c r="Q158" s="6"/>
      <c r="R158" s="6"/>
      <c r="S158" s="1"/>
      <c r="T158" s="1"/>
      <c r="U158" s="1"/>
      <c r="V158" s="20"/>
      <c r="W158" s="20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hidden="1" x14ac:dyDescent="0.3">
      <c r="M159" s="6"/>
      <c r="N159" s="6"/>
      <c r="O159" s="6"/>
      <c r="P159" s="6"/>
      <c r="Q159" s="6"/>
      <c r="R159" s="6"/>
      <c r="S159" s="1"/>
      <c r="T159" s="1"/>
      <c r="U159" s="1"/>
      <c r="V159" s="20"/>
      <c r="W159" s="20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</row>
    <row r="160" spans="1:36" hidden="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L160" s="6"/>
      <c r="M160" s="6"/>
      <c r="N160" s="6"/>
      <c r="O160" s="6"/>
      <c r="P160" s="6"/>
      <c r="Q160" s="6"/>
      <c r="R160" s="6"/>
      <c r="S160" s="1"/>
      <c r="T160" s="1"/>
      <c r="U160" s="1"/>
      <c r="V160" s="20"/>
      <c r="W160" s="20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2:36" hidden="1" x14ac:dyDescent="0.3">
      <c r="L161" s="6"/>
      <c r="M161" s="6"/>
      <c r="N161" s="6"/>
      <c r="O161" s="6"/>
      <c r="P161" s="6"/>
      <c r="Q161" s="6"/>
      <c r="R161" s="6"/>
      <c r="S161" s="1"/>
      <c r="T161" s="1"/>
      <c r="U161" s="1"/>
      <c r="V161" s="20"/>
      <c r="W161" s="20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2:36" hidden="1" x14ac:dyDescent="0.3">
      <c r="L162" s="6"/>
      <c r="M162" s="6"/>
      <c r="N162" s="6"/>
      <c r="O162" s="6"/>
      <c r="P162" s="6"/>
      <c r="Q162" s="6"/>
      <c r="R162" s="6"/>
      <c r="S162" s="1"/>
      <c r="T162" s="1"/>
      <c r="U162" s="1"/>
      <c r="V162" s="20"/>
      <c r="W162" s="20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</row>
    <row r="163" spans="12:36" hidden="1" x14ac:dyDescent="0.3">
      <c r="L163" s="6"/>
      <c r="M163" s="6"/>
      <c r="N163" s="6"/>
      <c r="O163" s="6"/>
      <c r="P163" s="6"/>
      <c r="Q163" s="6"/>
      <c r="R163" s="6"/>
      <c r="S163" s="1"/>
      <c r="T163" s="1"/>
      <c r="U163" s="1"/>
      <c r="V163" s="20"/>
      <c r="W163" s="20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</row>
    <row r="164" spans="12:36" hidden="1" x14ac:dyDescent="0.3">
      <c r="M164" s="6"/>
      <c r="N164" s="6"/>
      <c r="O164" s="6"/>
      <c r="P164" s="6"/>
      <c r="Q164" s="6"/>
      <c r="R164" s="6"/>
      <c r="S164" s="1"/>
      <c r="T164" s="1"/>
      <c r="U164" s="1"/>
      <c r="V164" s="20"/>
      <c r="W164" s="20"/>
      <c r="X164" s="21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</row>
  </sheetData>
  <autoFilter ref="B1:B164" xr:uid="{00000000-0009-0000-0000-000000000000}">
    <filterColumn colId="0">
      <customFilters>
        <customFilter operator="notEqual" val=" "/>
      </customFilters>
    </filterColumn>
  </autoFilter>
  <mergeCells count="20">
    <mergeCell ref="C2:C3"/>
    <mergeCell ref="D2:D3"/>
    <mergeCell ref="E2:E3"/>
    <mergeCell ref="C1:E1"/>
    <mergeCell ref="G1:G3"/>
    <mergeCell ref="H1:H3"/>
    <mergeCell ref="AL1:AN1"/>
    <mergeCell ref="AH1:AJ1"/>
    <mergeCell ref="R2:U2"/>
    <mergeCell ref="V2:V3"/>
    <mergeCell ref="P2:Q2"/>
    <mergeCell ref="AE1:AG1"/>
    <mergeCell ref="W2:W3"/>
    <mergeCell ref="L2:M2"/>
    <mergeCell ref="N2:O2"/>
    <mergeCell ref="Y1:Y3"/>
    <mergeCell ref="X1:X3"/>
    <mergeCell ref="Z1:AA1"/>
    <mergeCell ref="AB1:AD1"/>
    <mergeCell ref="I1:I3"/>
  </mergeCells>
  <conditionalFormatting sqref="G4:G136">
    <cfRule type="cellIs" dxfId="28" priority="11" operator="greaterThan">
      <formula>19</formula>
    </cfRule>
    <cfRule type="cellIs" dxfId="27" priority="12" operator="lessThan">
      <formula>7</formula>
    </cfRule>
    <cfRule type="cellIs" dxfId="26" priority="1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ignoredErrors>
    <ignoredError sqref="N5:O5" 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163"/>
  <sheetViews>
    <sheetView zoomScale="89" zoomScaleNormal="89" workbookViewId="0">
      <pane xSplit="14" ySplit="3" topLeftCell="Z76" activePane="bottomRight" state="frozen"/>
      <selection pane="topRight" activeCell="H1" sqref="H1"/>
      <selection pane="bottomLeft" activeCell="A4" sqref="A4"/>
      <selection pane="bottomRight" activeCell="I107" sqref="I107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29.5546875" customWidth="1"/>
    <col min="10" max="10" width="9.33203125" customWidth="1"/>
    <col min="11" max="11" width="10.5546875" bestFit="1" customWidth="1"/>
    <col min="12" max="12" width="9.5546875" bestFit="1" customWidth="1"/>
    <col min="13" max="18" width="9.5546875" customWidth="1"/>
    <col min="19" max="19" width="11.5546875" customWidth="1"/>
    <col min="20" max="22" width="9.5546875" customWidth="1"/>
    <col min="23" max="23" width="7.33203125" style="12" customWidth="1"/>
    <col min="24" max="24" width="9.5546875" customWidth="1"/>
    <col min="25" max="26" width="12.33203125" customWidth="1"/>
    <col min="27" max="27" width="13.88671875" customWidth="1"/>
    <col min="28" max="28" width="14.44140625" customWidth="1"/>
    <col min="29" max="29" width="10.6640625" customWidth="1"/>
    <col min="30" max="30" width="12.33203125" hidden="1" customWidth="1"/>
    <col min="31" max="31" width="12.44140625" hidden="1" customWidth="1"/>
    <col min="32" max="32" width="10.6640625" customWidth="1"/>
    <col min="33" max="33" width="13.6640625" customWidth="1"/>
    <col min="34" max="34" width="12.6640625" customWidth="1"/>
    <col min="35" max="35" width="10.6640625" customWidth="1"/>
    <col min="36" max="37" width="13" customWidth="1"/>
    <col min="38" max="38" width="14.109375" customWidth="1"/>
  </cols>
  <sheetData>
    <row r="1" spans="2:38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W1" s="111" t="s">
        <v>42</v>
      </c>
      <c r="X1" s="111" t="s">
        <v>30</v>
      </c>
      <c r="Y1" s="111" t="s">
        <v>75</v>
      </c>
      <c r="Z1" s="111"/>
      <c r="AA1" s="111" t="s">
        <v>89</v>
      </c>
      <c r="AB1" s="111"/>
      <c r="AC1" s="111"/>
      <c r="AD1" s="7"/>
      <c r="AE1" s="7"/>
      <c r="AF1" s="110" t="s">
        <v>77</v>
      </c>
      <c r="AG1" s="110"/>
      <c r="AH1" s="110"/>
      <c r="AJ1" s="110" t="s">
        <v>50</v>
      </c>
      <c r="AK1" s="110"/>
      <c r="AL1" s="110"/>
    </row>
    <row r="2" spans="2:38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K2" s="110" t="s">
        <v>6</v>
      </c>
      <c r="L2" s="110"/>
      <c r="M2" s="110" t="s">
        <v>7</v>
      </c>
      <c r="N2" s="110"/>
      <c r="O2" s="110" t="s">
        <v>47</v>
      </c>
      <c r="P2" s="110"/>
      <c r="Q2" s="110" t="s">
        <v>5</v>
      </c>
      <c r="R2" s="110"/>
      <c r="S2" s="110"/>
      <c r="T2" s="110"/>
      <c r="U2" s="111" t="s">
        <v>8</v>
      </c>
      <c r="V2" s="111" t="s">
        <v>98</v>
      </c>
      <c r="W2" s="111"/>
      <c r="X2" s="111"/>
      <c r="Y2" s="7"/>
      <c r="Z2" s="7"/>
      <c r="AA2" s="7"/>
      <c r="AB2" s="7"/>
      <c r="AC2" s="7"/>
      <c r="AD2" s="8">
        <v>70</v>
      </c>
      <c r="AE2" s="8">
        <v>92</v>
      </c>
      <c r="AF2" s="9"/>
      <c r="AG2" s="9"/>
      <c r="AH2" s="9"/>
      <c r="AI2" s="10">
        <v>30</v>
      </c>
      <c r="AJ2" s="11">
        <v>0.05</v>
      </c>
    </row>
    <row r="3" spans="2:38" ht="30" customHeight="1" x14ac:dyDescent="0.3">
      <c r="B3">
        <v>1</v>
      </c>
      <c r="C3" s="112"/>
      <c r="D3" s="112"/>
      <c r="E3" s="112"/>
      <c r="G3" s="109"/>
      <c r="H3" s="109"/>
      <c r="I3" t="s">
        <v>0</v>
      </c>
      <c r="J3" t="s">
        <v>105</v>
      </c>
      <c r="K3" s="12" t="s">
        <v>1</v>
      </c>
      <c r="L3" s="12" t="s">
        <v>2</v>
      </c>
      <c r="M3" s="12" t="s">
        <v>1</v>
      </c>
      <c r="N3" s="12" t="s">
        <v>2</v>
      </c>
      <c r="O3" s="12" t="s">
        <v>1</v>
      </c>
      <c r="P3" s="12" t="s">
        <v>2</v>
      </c>
      <c r="Q3" s="12" t="s">
        <v>91</v>
      </c>
      <c r="R3" s="13" t="s">
        <v>46</v>
      </c>
      <c r="S3" s="7" t="s">
        <v>63</v>
      </c>
      <c r="T3" s="13" t="s">
        <v>92</v>
      </c>
      <c r="U3" s="111"/>
      <c r="V3" s="111"/>
      <c r="W3" s="111"/>
      <c r="X3" s="111"/>
      <c r="Y3" s="7" t="s">
        <v>51</v>
      </c>
      <c r="Z3" s="7" t="s">
        <v>76</v>
      </c>
      <c r="AA3" s="7" t="s">
        <v>51</v>
      </c>
      <c r="AB3" s="7" t="s">
        <v>52</v>
      </c>
      <c r="AC3" s="7" t="s">
        <v>3</v>
      </c>
      <c r="AD3" s="7" t="s">
        <v>56</v>
      </c>
      <c r="AE3" s="7" t="s">
        <v>57</v>
      </c>
      <c r="AF3" s="7" t="s">
        <v>79</v>
      </c>
      <c r="AG3" s="7" t="s">
        <v>80</v>
      </c>
      <c r="AH3" s="7" t="s">
        <v>78</v>
      </c>
      <c r="AI3" s="12" t="s">
        <v>48</v>
      </c>
      <c r="AJ3" s="12" t="s">
        <v>55</v>
      </c>
      <c r="AK3" s="12" t="s">
        <v>54</v>
      </c>
      <c r="AL3" s="12" t="s">
        <v>49</v>
      </c>
    </row>
    <row r="4" spans="2:38" x14ac:dyDescent="0.3">
      <c r="B4">
        <v>1</v>
      </c>
      <c r="C4" s="14"/>
      <c r="D4" s="14"/>
      <c r="E4" s="14"/>
      <c r="F4" s="15"/>
      <c r="G4" s="16">
        <f>MOD(AB4,1)*24</f>
        <v>12.249999999941792</v>
      </c>
      <c r="H4" s="17"/>
      <c r="I4" t="s">
        <v>96</v>
      </c>
      <c r="J4" s="6">
        <v>0</v>
      </c>
      <c r="K4" s="18">
        <v>0</v>
      </c>
      <c r="L4">
        <v>0</v>
      </c>
      <c r="M4" s="19"/>
      <c r="N4" s="19"/>
      <c r="O4" s="6">
        <f t="shared" ref="O4:O22" si="0">K$135-K4</f>
        <v>930.35586574405465</v>
      </c>
      <c r="P4" s="6">
        <f>O4*1.609344</f>
        <v>1497.2626304</v>
      </c>
      <c r="Q4" s="1">
        <v>0</v>
      </c>
      <c r="R4" s="1"/>
      <c r="S4" s="1"/>
      <c r="T4" s="1"/>
      <c r="U4" s="20"/>
      <c r="V4" s="20"/>
      <c r="W4" s="21"/>
      <c r="X4" s="22">
        <f>3/24</f>
        <v>0.125</v>
      </c>
      <c r="Y4" s="24">
        <v>43627.635416666664</v>
      </c>
      <c r="Z4" s="23">
        <f>Y4-X4</f>
        <v>43627.510416666664</v>
      </c>
      <c r="AA4" s="23">
        <f>Y4</f>
        <v>43627.635416666664</v>
      </c>
      <c r="AB4" s="23">
        <f>AA4-X4</f>
        <v>43627.510416666664</v>
      </c>
      <c r="AC4" s="25">
        <v>0</v>
      </c>
      <c r="AD4" s="25">
        <f>((AD$2*($L4/$L$135))/24-AC4)*24</f>
        <v>0</v>
      </c>
      <c r="AE4" s="25">
        <f>(AE$2*($L4/$L$135))/24-AC4</f>
        <v>0</v>
      </c>
      <c r="AF4" s="25"/>
      <c r="AG4" s="25"/>
      <c r="AH4" s="25"/>
    </row>
    <row r="5" spans="2:38" x14ac:dyDescent="0.3">
      <c r="C5" s="14"/>
      <c r="D5" s="14"/>
      <c r="E5" s="14"/>
      <c r="F5" s="15"/>
      <c r="G5" s="16">
        <f t="shared" ref="G5:G135" si="1">MOD(AB5,1)*24</f>
        <v>12.761413759959396</v>
      </c>
      <c r="H5" s="17"/>
      <c r="I5" t="s">
        <v>97</v>
      </c>
      <c r="J5" s="6">
        <v>7.8</v>
      </c>
      <c r="K5" s="26">
        <v>7.8</v>
      </c>
      <c r="L5" s="6">
        <f>K5*1.609344</f>
        <v>12.5528832</v>
      </c>
      <c r="M5" s="6">
        <f>K5-K4</f>
        <v>7.8</v>
      </c>
      <c r="N5" s="6">
        <f>M5*1.609344</f>
        <v>12.5528832</v>
      </c>
      <c r="O5" s="6">
        <f t="shared" si="0"/>
        <v>922.5558657440547</v>
      </c>
      <c r="P5" s="6">
        <f t="shared" ref="P5:P68" si="2">O5*1.609344</f>
        <v>1484.7097472</v>
      </c>
      <c r="Q5" s="1">
        <v>78</v>
      </c>
      <c r="R5" s="6">
        <v>168</v>
      </c>
      <c r="S5" s="6">
        <v>90</v>
      </c>
      <c r="T5" s="6">
        <f>Q5-Q4</f>
        <v>78</v>
      </c>
      <c r="U5" s="20">
        <v>0</v>
      </c>
      <c r="V5" s="20">
        <v>9.9000000000000005E-2</v>
      </c>
      <c r="W5" s="21" t="s">
        <v>43</v>
      </c>
      <c r="X5" s="22">
        <f t="shared" ref="X5:X80" si="3">3/24</f>
        <v>0.125</v>
      </c>
      <c r="Y5" s="6"/>
      <c r="Z5" s="23"/>
      <c r="AA5" s="27">
        <f>IF(ISBLANK(Y4),AA4,Y4)+AH5</f>
        <v>43627.656725573332</v>
      </c>
      <c r="AB5" s="27">
        <f t="shared" ref="AB5:AB68" si="4">AA5-X5</f>
        <v>43627.531725573332</v>
      </c>
      <c r="AC5" s="25">
        <f t="shared" ref="AC5:AC68" si="5">AA5-Y$4</f>
        <v>2.1308906667400151E-2</v>
      </c>
      <c r="AD5" s="28"/>
      <c r="AE5" s="28"/>
      <c r="AF5" s="14">
        <f t="shared" ref="AF5:AF68" si="6">(N5/IF(ISBLANK(AI5),$AI$2,AI5))/24</f>
        <v>1.9371733333333332E-2</v>
      </c>
      <c r="AG5" s="14">
        <f t="shared" ref="AG5:AG68" si="7">(AK5+AL5)/24/60+AF5*IF(ISBLANK(AJ5),$AJ$2,AJ5)</f>
        <v>1.9371733333333333E-3</v>
      </c>
      <c r="AH5" s="14">
        <f>AF5+AG5</f>
        <v>2.1308906666666665E-2</v>
      </c>
      <c r="AI5" s="29">
        <v>27</v>
      </c>
      <c r="AJ5" s="30">
        <v>0.1</v>
      </c>
      <c r="AL5" s="31"/>
    </row>
    <row r="6" spans="2:38" x14ac:dyDescent="0.3">
      <c r="C6" s="14"/>
      <c r="D6" s="14"/>
      <c r="E6" s="14"/>
      <c r="F6" s="32"/>
      <c r="G6" s="16">
        <f t="shared" si="1"/>
        <v>12.902231360028964</v>
      </c>
      <c r="H6" s="17"/>
      <c r="I6" t="s">
        <v>101</v>
      </c>
      <c r="J6" s="6">
        <v>10.3</v>
      </c>
      <c r="K6" s="26">
        <v>10.3</v>
      </c>
      <c r="L6" s="6">
        <f>K6*1.609344</f>
        <v>16.576243200000004</v>
      </c>
      <c r="M6" s="6">
        <f t="shared" ref="M6:M69" si="8">K6-K5</f>
        <v>2.5000000000000009</v>
      </c>
      <c r="N6" s="6">
        <f t="shared" ref="N6:N74" si="9">M6*1.609344</f>
        <v>4.023360000000002</v>
      </c>
      <c r="O6" s="6">
        <f t="shared" si="0"/>
        <v>920.0558657440547</v>
      </c>
      <c r="P6" s="6">
        <f t="shared" si="2"/>
        <v>1480.6863872000001</v>
      </c>
      <c r="Q6" s="1">
        <v>115</v>
      </c>
      <c r="R6" s="6">
        <v>96</v>
      </c>
      <c r="S6" s="6">
        <v>57</v>
      </c>
      <c r="T6" s="6">
        <f t="shared" ref="T6:T127" si="10">Q6-Q5</f>
        <v>37</v>
      </c>
      <c r="U6" s="20">
        <v>1E-3</v>
      </c>
      <c r="V6" s="20">
        <v>2.8000000000000001E-2</v>
      </c>
      <c r="W6" s="21" t="s">
        <v>43</v>
      </c>
      <c r="X6" s="22">
        <f t="shared" si="3"/>
        <v>0.125</v>
      </c>
      <c r="Y6" s="6"/>
      <c r="Z6" s="23"/>
      <c r="AA6" s="27">
        <f t="shared" ref="AA6:AA69" si="11">IF(ISBLANK(Y5),AA5,Y5)+AH6</f>
        <v>43627.662592973335</v>
      </c>
      <c r="AB6" s="27">
        <f t="shared" si="4"/>
        <v>43627.537592973335</v>
      </c>
      <c r="AC6" s="25">
        <f t="shared" si="5"/>
        <v>2.71763066702988E-2</v>
      </c>
      <c r="AD6" s="28"/>
      <c r="AE6" s="28"/>
      <c r="AF6" s="14">
        <f t="shared" si="6"/>
        <v>5.5880000000000027E-3</v>
      </c>
      <c r="AG6" s="14">
        <f t="shared" si="7"/>
        <v>2.7940000000000012E-4</v>
      </c>
      <c r="AH6" s="14">
        <f t="shared" ref="AH6:AH69" si="12">AF6+AG6</f>
        <v>5.8674000000000026E-3</v>
      </c>
      <c r="AI6" s="29"/>
      <c r="AJ6" s="30"/>
      <c r="AL6" s="31"/>
    </row>
    <row r="7" spans="2:38" x14ac:dyDescent="0.3">
      <c r="C7" s="14"/>
      <c r="D7" s="14"/>
      <c r="E7" s="14"/>
      <c r="F7" s="32" t="s">
        <v>64</v>
      </c>
      <c r="G7" s="16">
        <f t="shared" si="1"/>
        <v>13.210373402398545</v>
      </c>
      <c r="H7" s="17"/>
      <c r="I7" t="s">
        <v>99</v>
      </c>
      <c r="J7" s="6">
        <v>13.4</v>
      </c>
      <c r="K7" s="26">
        <v>13.4</v>
      </c>
      <c r="L7" s="6">
        <f t="shared" ref="L7:L135" si="13">K7*1.609344</f>
        <v>21.565209600000003</v>
      </c>
      <c r="M7" s="6">
        <f t="shared" si="8"/>
        <v>3.0999999999999996</v>
      </c>
      <c r="N7" s="6">
        <f t="shared" si="9"/>
        <v>4.9889663999999998</v>
      </c>
      <c r="O7" s="6">
        <f t="shared" si="0"/>
        <v>916.95586574405468</v>
      </c>
      <c r="P7" s="6">
        <f t="shared" si="2"/>
        <v>1475.6974207999999</v>
      </c>
      <c r="Q7" s="1">
        <v>757</v>
      </c>
      <c r="R7" s="1">
        <v>663</v>
      </c>
      <c r="S7" s="1">
        <v>34</v>
      </c>
      <c r="T7" s="6">
        <f t="shared" si="10"/>
        <v>642</v>
      </c>
      <c r="U7" s="20">
        <v>3.5999999999999997E-2</v>
      </c>
      <c r="V7" s="20">
        <v>0.11600000000000001</v>
      </c>
      <c r="W7" s="21" t="s">
        <v>43</v>
      </c>
      <c r="X7" s="22">
        <f t="shared" si="3"/>
        <v>0.125</v>
      </c>
      <c r="Y7" s="23"/>
      <c r="Z7" s="23"/>
      <c r="AA7" s="27">
        <f t="shared" si="11"/>
        <v>43627.6754322251</v>
      </c>
      <c r="AB7" s="27">
        <f t="shared" si="4"/>
        <v>43627.5504322251</v>
      </c>
      <c r="AC7" s="25">
        <f t="shared" si="5"/>
        <v>4.001555843569804E-2</v>
      </c>
      <c r="AD7" s="28"/>
      <c r="AE7" s="28"/>
      <c r="AF7" s="14">
        <f t="shared" si="6"/>
        <v>1.2227858823529411E-2</v>
      </c>
      <c r="AG7" s="14">
        <f t="shared" si="7"/>
        <v>6.1139294117647063E-4</v>
      </c>
      <c r="AH7" s="14">
        <f t="shared" si="12"/>
        <v>1.2839251764705881E-2</v>
      </c>
      <c r="AI7" s="29">
        <v>17</v>
      </c>
      <c r="AJ7" s="30"/>
      <c r="AL7" s="31"/>
    </row>
    <row r="8" spans="2:38" x14ac:dyDescent="0.3">
      <c r="C8" s="14"/>
      <c r="D8" s="14"/>
      <c r="E8" s="14"/>
      <c r="F8" s="32" t="s">
        <v>11</v>
      </c>
      <c r="G8" s="16">
        <f t="shared" si="1"/>
        <v>13.336596461303998</v>
      </c>
      <c r="H8" s="17"/>
      <c r="I8" t="s">
        <v>100</v>
      </c>
      <c r="J8" s="6">
        <v>17.399999999999999</v>
      </c>
      <c r="K8" s="26">
        <v>17.399999999999999</v>
      </c>
      <c r="L8" s="6">
        <f t="shared" si="13"/>
        <v>28.0025856</v>
      </c>
      <c r="M8" s="6">
        <f t="shared" si="8"/>
        <v>3.9999999999999982</v>
      </c>
      <c r="N8" s="6">
        <f t="shared" si="9"/>
        <v>6.4373759999999978</v>
      </c>
      <c r="O8" s="6">
        <f t="shared" si="0"/>
        <v>912.95586574405468</v>
      </c>
      <c r="P8" s="6">
        <f t="shared" si="2"/>
        <v>1469.2600448000001</v>
      </c>
      <c r="Q8" s="1">
        <v>178</v>
      </c>
      <c r="R8" s="1">
        <v>116</v>
      </c>
      <c r="S8" s="1">
        <v>694</v>
      </c>
      <c r="T8" s="6">
        <f t="shared" si="10"/>
        <v>-579</v>
      </c>
      <c r="U8" s="20">
        <v>-0.03</v>
      </c>
      <c r="V8" s="20">
        <v>5.8000000000000003E-2</v>
      </c>
      <c r="W8" s="21" t="s">
        <v>43</v>
      </c>
      <c r="X8" s="22">
        <f t="shared" si="3"/>
        <v>0.125</v>
      </c>
      <c r="Y8" s="23"/>
      <c r="Z8" s="23"/>
      <c r="AA8" s="27">
        <f t="shared" si="11"/>
        <v>43627.680691519221</v>
      </c>
      <c r="AB8" s="27">
        <f t="shared" si="4"/>
        <v>43627.555691519221</v>
      </c>
      <c r="AC8" s="25">
        <f t="shared" si="5"/>
        <v>4.527485255675856E-2</v>
      </c>
      <c r="AD8" s="28"/>
      <c r="AE8" s="28"/>
      <c r="AF8" s="14">
        <f t="shared" si="6"/>
        <v>5.2592941176470565E-3</v>
      </c>
      <c r="AG8" s="14">
        <f t="shared" si="7"/>
        <v>0</v>
      </c>
      <c r="AH8" s="14">
        <f t="shared" si="12"/>
        <v>5.2592941176470565E-3</v>
      </c>
      <c r="AI8" s="29">
        <v>51</v>
      </c>
      <c r="AJ8" s="30">
        <v>0</v>
      </c>
      <c r="AL8" s="31"/>
    </row>
    <row r="9" spans="2:38" x14ac:dyDescent="0.3">
      <c r="C9" s="14"/>
      <c r="D9" s="14"/>
      <c r="E9" s="14"/>
      <c r="F9" s="15"/>
      <c r="G9" s="16">
        <f t="shared" si="1"/>
        <v>13.658465261338279</v>
      </c>
      <c r="H9" s="17"/>
      <c r="I9" t="s">
        <v>85</v>
      </c>
      <c r="J9" s="6">
        <v>23.4</v>
      </c>
      <c r="K9" s="26">
        <v>23.4</v>
      </c>
      <c r="L9" s="6">
        <f t="shared" si="13"/>
        <v>37.658649599999997</v>
      </c>
      <c r="M9" s="6">
        <f t="shared" si="8"/>
        <v>6</v>
      </c>
      <c r="N9" s="6">
        <f t="shared" si="9"/>
        <v>9.6560640000000006</v>
      </c>
      <c r="O9" s="6">
        <f t="shared" si="0"/>
        <v>906.95586574405468</v>
      </c>
      <c r="P9" s="6">
        <f t="shared" si="2"/>
        <v>1459.6039808</v>
      </c>
      <c r="Q9" s="1">
        <v>458</v>
      </c>
      <c r="R9" s="1">
        <v>486</v>
      </c>
      <c r="S9" s="1">
        <v>783</v>
      </c>
      <c r="T9" s="6">
        <f t="shared" si="10"/>
        <v>280</v>
      </c>
      <c r="U9" s="20">
        <v>-1.2E-2</v>
      </c>
      <c r="V9" s="20">
        <v>5.7000000000000002E-2</v>
      </c>
      <c r="W9" s="21" t="s">
        <v>43</v>
      </c>
      <c r="X9" s="22">
        <f t="shared" si="3"/>
        <v>0.125</v>
      </c>
      <c r="Y9" s="23"/>
      <c r="Z9" s="23"/>
      <c r="AA9" s="27">
        <f t="shared" si="11"/>
        <v>43627.694102719222</v>
      </c>
      <c r="AB9" s="27">
        <f t="shared" si="4"/>
        <v>43627.569102719222</v>
      </c>
      <c r="AC9" s="25">
        <f t="shared" si="5"/>
        <v>5.868605255818693E-2</v>
      </c>
      <c r="AD9" s="28"/>
      <c r="AE9" s="28"/>
      <c r="AF9" s="14">
        <f t="shared" si="6"/>
        <v>1.34112E-2</v>
      </c>
      <c r="AG9" s="14">
        <f t="shared" si="7"/>
        <v>0</v>
      </c>
      <c r="AH9" s="14">
        <f t="shared" si="12"/>
        <v>1.34112E-2</v>
      </c>
      <c r="AI9" s="29">
        <v>30</v>
      </c>
      <c r="AJ9" s="30">
        <v>0</v>
      </c>
      <c r="AL9" s="31"/>
    </row>
    <row r="10" spans="2:38" x14ac:dyDescent="0.3">
      <c r="C10" s="14"/>
      <c r="D10" s="14"/>
      <c r="E10" s="14"/>
      <c r="F10" s="15"/>
      <c r="G10" s="16">
        <f t="shared" si="1"/>
        <v>13.793650157342199</v>
      </c>
      <c r="H10" s="17"/>
      <c r="I10" t="s">
        <v>83</v>
      </c>
      <c r="J10" s="6">
        <v>25.8</v>
      </c>
      <c r="K10" s="26">
        <v>25.8</v>
      </c>
      <c r="L10" s="6">
        <f t="shared" si="13"/>
        <v>41.521075200000006</v>
      </c>
      <c r="M10" s="6">
        <f t="shared" si="8"/>
        <v>2.4000000000000021</v>
      </c>
      <c r="N10" s="6">
        <f t="shared" si="9"/>
        <v>3.8624256000000039</v>
      </c>
      <c r="O10" s="6">
        <f t="shared" si="0"/>
        <v>904.5558657440547</v>
      </c>
      <c r="P10" s="6">
        <f t="shared" si="2"/>
        <v>1455.7415552</v>
      </c>
      <c r="Q10" s="1">
        <v>563</v>
      </c>
      <c r="R10" s="1">
        <v>378</v>
      </c>
      <c r="S10" s="1">
        <v>96</v>
      </c>
      <c r="T10" s="6">
        <f t="shared" si="10"/>
        <v>105</v>
      </c>
      <c r="U10" s="20">
        <v>8.0000000000000002E-3</v>
      </c>
      <c r="V10" s="20">
        <v>5.5E-2</v>
      </c>
      <c r="W10" s="21" t="s">
        <v>43</v>
      </c>
      <c r="X10" s="22">
        <f t="shared" si="3"/>
        <v>0.125</v>
      </c>
      <c r="Y10" s="23"/>
      <c r="Z10" s="23"/>
      <c r="AA10" s="27">
        <f t="shared" si="11"/>
        <v>43627.699735423223</v>
      </c>
      <c r="AB10" s="27">
        <f t="shared" si="4"/>
        <v>43627.574735423223</v>
      </c>
      <c r="AC10" s="25">
        <f t="shared" si="5"/>
        <v>6.4318756558350287E-2</v>
      </c>
      <c r="AD10" s="28"/>
      <c r="AE10" s="28"/>
      <c r="AF10" s="14">
        <f t="shared" si="6"/>
        <v>5.3644800000000057E-3</v>
      </c>
      <c r="AG10" s="14">
        <f t="shared" si="7"/>
        <v>2.6822400000000028E-4</v>
      </c>
      <c r="AH10" s="14">
        <f t="shared" si="12"/>
        <v>5.6327040000000057E-3</v>
      </c>
      <c r="AI10" s="29"/>
      <c r="AJ10" s="30"/>
      <c r="AL10" s="31"/>
    </row>
    <row r="11" spans="2:38" x14ac:dyDescent="0.3">
      <c r="C11" s="14"/>
      <c r="D11" s="14"/>
      <c r="E11" s="14"/>
      <c r="F11" s="32" t="s">
        <v>64</v>
      </c>
      <c r="G11" s="16">
        <f t="shared" si="1"/>
        <v>14.075285357306711</v>
      </c>
      <c r="H11" s="17"/>
      <c r="I11" t="s">
        <v>84</v>
      </c>
      <c r="J11" s="6">
        <v>28.3</v>
      </c>
      <c r="K11" s="26">
        <v>28.3</v>
      </c>
      <c r="L11" s="6">
        <f t="shared" si="13"/>
        <v>45.544435200000002</v>
      </c>
      <c r="M11" s="6">
        <f t="shared" si="8"/>
        <v>2.5</v>
      </c>
      <c r="N11" s="6">
        <f t="shared" si="9"/>
        <v>4.0233600000000003</v>
      </c>
      <c r="O11" s="6">
        <f t="shared" si="0"/>
        <v>902.0558657440547</v>
      </c>
      <c r="P11" s="6">
        <f t="shared" si="2"/>
        <v>1451.7181952000001</v>
      </c>
      <c r="Q11" s="1">
        <v>1220</v>
      </c>
      <c r="R11" s="1">
        <v>653</v>
      </c>
      <c r="S11" s="1">
        <v>4</v>
      </c>
      <c r="T11" s="6">
        <f t="shared" si="10"/>
        <v>657</v>
      </c>
      <c r="U11" s="20">
        <v>5.2999999999999999E-2</v>
      </c>
      <c r="V11" s="20">
        <v>9.2999999999999999E-2</v>
      </c>
      <c r="W11" s="21" t="s">
        <v>43</v>
      </c>
      <c r="X11" s="22">
        <f t="shared" si="3"/>
        <v>0.125</v>
      </c>
      <c r="Y11" s="23"/>
      <c r="Z11" s="23"/>
      <c r="AA11" s="27">
        <f t="shared" si="11"/>
        <v>43627.711470223221</v>
      </c>
      <c r="AB11" s="27">
        <f t="shared" si="4"/>
        <v>43627.586470223221</v>
      </c>
      <c r="AC11" s="25">
        <f t="shared" si="5"/>
        <v>7.6053556556871627E-2</v>
      </c>
      <c r="AD11" s="28"/>
      <c r="AE11" s="28"/>
      <c r="AF11" s="14">
        <f t="shared" si="6"/>
        <v>1.1176E-2</v>
      </c>
      <c r="AG11" s="14">
        <f t="shared" si="7"/>
        <v>5.5880000000000003E-4</v>
      </c>
      <c r="AH11" s="14">
        <f t="shared" si="12"/>
        <v>1.17348E-2</v>
      </c>
      <c r="AI11" s="29">
        <v>15</v>
      </c>
      <c r="AJ11" s="30"/>
      <c r="AL11" s="31"/>
    </row>
    <row r="12" spans="2:38" x14ac:dyDescent="0.3">
      <c r="C12" s="14"/>
      <c r="D12" s="14"/>
      <c r="E12" s="14"/>
      <c r="F12" s="15"/>
      <c r="G12" s="16">
        <f t="shared" si="1"/>
        <v>14.22736836533295</v>
      </c>
      <c r="H12" s="17"/>
      <c r="I12" t="s">
        <v>82</v>
      </c>
      <c r="J12" s="6">
        <v>31</v>
      </c>
      <c r="K12" s="26">
        <v>31</v>
      </c>
      <c r="L12" s="6">
        <f t="shared" si="13"/>
        <v>49.889664000000003</v>
      </c>
      <c r="M12" s="6">
        <f t="shared" si="8"/>
        <v>2.6999999999999993</v>
      </c>
      <c r="N12" s="6">
        <f t="shared" si="9"/>
        <v>4.3452287999999992</v>
      </c>
      <c r="O12" s="6">
        <f t="shared" si="0"/>
        <v>899.35586574405465</v>
      </c>
      <c r="P12" s="6">
        <f t="shared" si="2"/>
        <v>1447.3729664</v>
      </c>
      <c r="Q12" s="1">
        <v>1347</v>
      </c>
      <c r="R12" s="1">
        <v>365</v>
      </c>
      <c r="S12" s="1">
        <v>241</v>
      </c>
      <c r="T12" s="6">
        <f t="shared" si="10"/>
        <v>127</v>
      </c>
      <c r="U12" s="20">
        <v>-1E-3</v>
      </c>
      <c r="V12" s="20">
        <v>7.3999999999999996E-2</v>
      </c>
      <c r="W12" s="21" t="s">
        <v>43</v>
      </c>
      <c r="X12" s="22">
        <f t="shared" si="3"/>
        <v>0.125</v>
      </c>
      <c r="Y12" s="23"/>
      <c r="Z12" s="23"/>
      <c r="AA12" s="27">
        <f t="shared" si="11"/>
        <v>43627.717807015222</v>
      </c>
      <c r="AB12" s="27">
        <f t="shared" si="4"/>
        <v>43627.592807015222</v>
      </c>
      <c r="AC12" s="25">
        <f t="shared" si="5"/>
        <v>8.2390348557964899E-2</v>
      </c>
      <c r="AD12" s="28"/>
      <c r="AE12" s="28"/>
      <c r="AF12" s="14">
        <f t="shared" si="6"/>
        <v>6.0350399999999985E-3</v>
      </c>
      <c r="AG12" s="14">
        <f t="shared" si="7"/>
        <v>3.0175199999999997E-4</v>
      </c>
      <c r="AH12" s="14">
        <f t="shared" si="12"/>
        <v>6.3367919999999982E-3</v>
      </c>
      <c r="AI12" s="29"/>
      <c r="AJ12" s="30"/>
      <c r="AL12" s="31"/>
    </row>
    <row r="13" spans="2:38" x14ac:dyDescent="0.3">
      <c r="C13" s="14"/>
      <c r="D13" s="14"/>
      <c r="E13" s="14"/>
      <c r="F13" s="15"/>
      <c r="G13" s="16">
        <f t="shared" si="1"/>
        <v>14.537167085276451</v>
      </c>
      <c r="H13" s="17"/>
      <c r="I13" t="s">
        <v>87</v>
      </c>
      <c r="J13" s="6">
        <v>36.5</v>
      </c>
      <c r="K13" s="26">
        <v>36.5</v>
      </c>
      <c r="L13" s="6">
        <f t="shared" si="13"/>
        <v>58.741056</v>
      </c>
      <c r="M13" s="6">
        <f t="shared" si="8"/>
        <v>5.5</v>
      </c>
      <c r="N13" s="6">
        <f t="shared" si="9"/>
        <v>8.8513920000000006</v>
      </c>
      <c r="O13" s="6">
        <f t="shared" si="0"/>
        <v>893.85586574405465</v>
      </c>
      <c r="P13" s="6">
        <f t="shared" si="2"/>
        <v>1438.5215744</v>
      </c>
      <c r="Q13" s="1">
        <v>1527</v>
      </c>
      <c r="R13" s="1">
        <v>306</v>
      </c>
      <c r="S13" s="1">
        <v>133</v>
      </c>
      <c r="T13" s="6">
        <f t="shared" si="10"/>
        <v>180</v>
      </c>
      <c r="U13" s="20">
        <v>4.0000000000000001E-3</v>
      </c>
      <c r="V13" s="20">
        <v>3.2000000000000001E-2</v>
      </c>
      <c r="W13" s="21" t="s">
        <v>43</v>
      </c>
      <c r="X13" s="22">
        <f t="shared" si="3"/>
        <v>0.125</v>
      </c>
      <c r="Y13" s="23"/>
      <c r="Z13" s="23"/>
      <c r="AA13" s="27">
        <f t="shared" si="11"/>
        <v>43627.73071529522</v>
      </c>
      <c r="AB13" s="27">
        <f t="shared" si="4"/>
        <v>43627.60571529522</v>
      </c>
      <c r="AC13" s="25">
        <f t="shared" si="5"/>
        <v>9.5298628555610776E-2</v>
      </c>
      <c r="AD13" s="28"/>
      <c r="AE13" s="28"/>
      <c r="AF13" s="14">
        <f t="shared" si="6"/>
        <v>1.2293600000000002E-2</v>
      </c>
      <c r="AG13" s="14">
        <f t="shared" si="7"/>
        <v>6.1468000000000015E-4</v>
      </c>
      <c r="AH13" s="14">
        <f t="shared" si="12"/>
        <v>1.2908280000000001E-2</v>
      </c>
      <c r="AI13" s="29"/>
      <c r="AJ13" s="30"/>
      <c r="AL13" s="31"/>
    </row>
    <row r="14" spans="2:38" x14ac:dyDescent="0.3">
      <c r="C14" s="14"/>
      <c r="D14" s="14"/>
      <c r="E14" s="14"/>
      <c r="F14" s="32" t="s">
        <v>65</v>
      </c>
      <c r="G14" s="16">
        <f t="shared" si="1"/>
        <v>14.592762605287135</v>
      </c>
      <c r="H14" s="17"/>
      <c r="I14" t="s">
        <v>88</v>
      </c>
      <c r="J14" s="6">
        <v>38.4</v>
      </c>
      <c r="K14" s="26">
        <v>38.4</v>
      </c>
      <c r="L14" s="6">
        <f t="shared" si="13"/>
        <v>61.798809599999998</v>
      </c>
      <c r="M14" s="6">
        <f t="shared" si="8"/>
        <v>1.8999999999999986</v>
      </c>
      <c r="N14" s="6">
        <f t="shared" si="9"/>
        <v>3.0577535999999981</v>
      </c>
      <c r="O14" s="6">
        <f t="shared" si="0"/>
        <v>891.95586574405468</v>
      </c>
      <c r="P14" s="6">
        <f t="shared" si="2"/>
        <v>1435.4638208000001</v>
      </c>
      <c r="Q14" s="1">
        <v>992</v>
      </c>
      <c r="R14" s="1">
        <v>6</v>
      </c>
      <c r="S14" s="1">
        <v>540</v>
      </c>
      <c r="T14" s="6">
        <f t="shared" si="10"/>
        <v>-535</v>
      </c>
      <c r="U14" s="20">
        <v>-6.3E-2</v>
      </c>
      <c r="V14" s="20">
        <v>-4.0000000000000001E-3</v>
      </c>
      <c r="W14" s="21" t="s">
        <v>43</v>
      </c>
      <c r="X14" s="22">
        <f t="shared" si="3"/>
        <v>0.125</v>
      </c>
      <c r="Y14" s="23"/>
      <c r="Z14" s="23"/>
      <c r="AA14" s="27">
        <f t="shared" si="11"/>
        <v>43627.73303177522</v>
      </c>
      <c r="AB14" s="27">
        <f t="shared" si="4"/>
        <v>43627.60803177522</v>
      </c>
      <c r="AC14" s="25">
        <f t="shared" si="5"/>
        <v>9.761510855605593E-2</v>
      </c>
      <c r="AD14" s="28"/>
      <c r="AE14" s="28"/>
      <c r="AF14" s="14">
        <f t="shared" si="6"/>
        <v>2.3164799999999988E-3</v>
      </c>
      <c r="AG14" s="14">
        <f t="shared" si="7"/>
        <v>0</v>
      </c>
      <c r="AH14" s="14">
        <f t="shared" si="12"/>
        <v>2.3164799999999988E-3</v>
      </c>
      <c r="AI14" s="29">
        <v>55</v>
      </c>
      <c r="AJ14" s="30">
        <v>0</v>
      </c>
      <c r="AL14" s="31"/>
    </row>
    <row r="15" spans="2:38" x14ac:dyDescent="0.3">
      <c r="C15" s="14"/>
      <c r="D15" s="14"/>
      <c r="E15" s="14"/>
      <c r="F15" s="15"/>
      <c r="G15" s="16">
        <f t="shared" si="1"/>
        <v>14.773009133292362</v>
      </c>
      <c r="H15" s="17"/>
      <c r="I15" t="s">
        <v>81</v>
      </c>
      <c r="J15" s="6">
        <v>41.6</v>
      </c>
      <c r="K15" s="26">
        <v>41.6</v>
      </c>
      <c r="L15" s="6">
        <f t="shared" si="13"/>
        <v>66.94871040000001</v>
      </c>
      <c r="M15" s="6">
        <f t="shared" si="8"/>
        <v>3.2000000000000028</v>
      </c>
      <c r="N15" s="6">
        <f t="shared" si="9"/>
        <v>5.1499008000000046</v>
      </c>
      <c r="O15" s="6">
        <f t="shared" si="0"/>
        <v>888.75586574405463</v>
      </c>
      <c r="P15" s="6">
        <f t="shared" si="2"/>
        <v>1430.3139200000001</v>
      </c>
      <c r="Q15" s="1">
        <v>1031</v>
      </c>
      <c r="R15" s="1">
        <v>208</v>
      </c>
      <c r="S15" s="1">
        <v>161</v>
      </c>
      <c r="T15" s="6">
        <f t="shared" si="10"/>
        <v>39</v>
      </c>
      <c r="U15" s="20">
        <v>1.2999999999999999E-2</v>
      </c>
      <c r="V15" s="20">
        <v>8.4000000000000005E-2</v>
      </c>
      <c r="W15" s="21" t="s">
        <v>43</v>
      </c>
      <c r="X15" s="22">
        <f t="shared" si="3"/>
        <v>0.125</v>
      </c>
      <c r="Y15" s="23"/>
      <c r="Z15" s="23"/>
      <c r="AA15" s="27">
        <f t="shared" si="11"/>
        <v>43627.740542047221</v>
      </c>
      <c r="AB15" s="27">
        <f t="shared" si="4"/>
        <v>43627.615542047221</v>
      </c>
      <c r="AC15" s="25">
        <f t="shared" si="5"/>
        <v>0.10512538055627374</v>
      </c>
      <c r="AD15" s="28"/>
      <c r="AE15" s="28"/>
      <c r="AF15" s="14">
        <f t="shared" si="6"/>
        <v>7.1526400000000061E-3</v>
      </c>
      <c r="AG15" s="14">
        <f t="shared" si="7"/>
        <v>3.5763200000000031E-4</v>
      </c>
      <c r="AH15" s="14">
        <f t="shared" si="12"/>
        <v>7.5102720000000062E-3</v>
      </c>
      <c r="AI15" s="29"/>
      <c r="AJ15" s="30"/>
      <c r="AL15" s="31"/>
    </row>
    <row r="16" spans="2:38" x14ac:dyDescent="0.3">
      <c r="C16" s="14"/>
      <c r="D16" s="14"/>
      <c r="E16" s="14"/>
      <c r="F16" s="32" t="s">
        <v>64</v>
      </c>
      <c r="G16" s="16">
        <f t="shared" si="1"/>
        <v>15.471464429225307</v>
      </c>
      <c r="H16" s="17"/>
      <c r="I16" t="s">
        <v>102</v>
      </c>
      <c r="J16" s="6">
        <v>47.8</v>
      </c>
      <c r="K16" s="26">
        <v>47.8</v>
      </c>
      <c r="L16" s="6">
        <f t="shared" si="13"/>
        <v>76.926643200000001</v>
      </c>
      <c r="M16" s="6">
        <f t="shared" si="8"/>
        <v>6.1999999999999957</v>
      </c>
      <c r="N16" s="6">
        <f t="shared" si="9"/>
        <v>9.9779327999999943</v>
      </c>
      <c r="O16" s="6">
        <f t="shared" si="0"/>
        <v>882.5558657440547</v>
      </c>
      <c r="P16" s="6">
        <f t="shared" si="2"/>
        <v>1420.3359872000001</v>
      </c>
      <c r="Q16" s="1">
        <v>2724</v>
      </c>
      <c r="R16" s="1">
        <v>1693</v>
      </c>
      <c r="S16" s="1">
        <v>30</v>
      </c>
      <c r="T16" s="6">
        <f t="shared" si="10"/>
        <v>1693</v>
      </c>
      <c r="U16" s="20">
        <v>6.2E-2</v>
      </c>
      <c r="V16" s="20">
        <v>0.09</v>
      </c>
      <c r="W16" s="21" t="s">
        <v>43</v>
      </c>
      <c r="X16" s="22">
        <f t="shared" si="3"/>
        <v>0.125</v>
      </c>
      <c r="Y16" s="23"/>
      <c r="Z16" s="23"/>
      <c r="AA16" s="27">
        <f t="shared" si="11"/>
        <v>43627.769644351218</v>
      </c>
      <c r="AB16" s="27">
        <f t="shared" si="4"/>
        <v>43627.644644351218</v>
      </c>
      <c r="AC16" s="25">
        <f t="shared" si="5"/>
        <v>0.13422768455347978</v>
      </c>
      <c r="AD16" s="28"/>
      <c r="AE16" s="28"/>
      <c r="AF16" s="14">
        <f t="shared" si="6"/>
        <v>2.7716479999999984E-2</v>
      </c>
      <c r="AG16" s="14">
        <f t="shared" si="7"/>
        <v>1.3858239999999993E-3</v>
      </c>
      <c r="AH16" s="14">
        <f t="shared" si="12"/>
        <v>2.9102303999999985E-2</v>
      </c>
      <c r="AI16" s="29">
        <v>15</v>
      </c>
      <c r="AJ16" s="30"/>
      <c r="AL16" s="31"/>
    </row>
    <row r="17" spans="1:38" x14ac:dyDescent="0.3">
      <c r="C17" s="14"/>
      <c r="D17" s="14"/>
      <c r="E17" s="14"/>
      <c r="F17" s="32"/>
      <c r="G17" s="16">
        <f t="shared" si="1"/>
        <v>15.545494253165089</v>
      </c>
      <c r="H17" s="17"/>
      <c r="I17" t="s">
        <v>103</v>
      </c>
      <c r="J17" s="6">
        <v>50.1</v>
      </c>
      <c r="K17" s="26">
        <v>50.1</v>
      </c>
      <c r="L17" s="6">
        <f t="shared" si="13"/>
        <v>80.628134400000008</v>
      </c>
      <c r="M17" s="6">
        <f t="shared" si="8"/>
        <v>2.3000000000000043</v>
      </c>
      <c r="N17" s="6">
        <f t="shared" si="9"/>
        <v>3.7014912000000071</v>
      </c>
      <c r="O17" s="6">
        <f t="shared" si="0"/>
        <v>880.25586574405463</v>
      </c>
      <c r="P17" s="6">
        <f t="shared" si="2"/>
        <v>1416.6344959999999</v>
      </c>
      <c r="Q17" s="1">
        <v>2385</v>
      </c>
      <c r="R17" s="1">
        <v>71</v>
      </c>
      <c r="S17" s="1">
        <v>412</v>
      </c>
      <c r="T17" s="6">
        <f t="shared" si="10"/>
        <v>-339</v>
      </c>
      <c r="U17" s="20">
        <v>-2.9000000000000001E-2</v>
      </c>
      <c r="V17" s="20">
        <v>5.0999999999999997E-2</v>
      </c>
      <c r="W17" s="21" t="s">
        <v>43</v>
      </c>
      <c r="X17" s="22">
        <f t="shared" si="3"/>
        <v>0.125</v>
      </c>
      <c r="Y17" s="23"/>
      <c r="Z17" s="23"/>
      <c r="AA17" s="27">
        <f t="shared" si="11"/>
        <v>43627.772728927215</v>
      </c>
      <c r="AB17" s="27">
        <f t="shared" si="4"/>
        <v>43627.647728927215</v>
      </c>
      <c r="AC17" s="25">
        <f t="shared" si="5"/>
        <v>0.13731226055097068</v>
      </c>
      <c r="AD17" s="28"/>
      <c r="AE17" s="28"/>
      <c r="AF17" s="14">
        <f t="shared" si="6"/>
        <v>3.084576000000006E-3</v>
      </c>
      <c r="AG17" s="14">
        <f t="shared" si="7"/>
        <v>0</v>
      </c>
      <c r="AH17" s="14">
        <f t="shared" si="12"/>
        <v>3.084576000000006E-3</v>
      </c>
      <c r="AI17" s="29">
        <v>50</v>
      </c>
      <c r="AJ17" s="30">
        <v>0</v>
      </c>
      <c r="AL17" s="31"/>
    </row>
    <row r="18" spans="1:38" x14ac:dyDescent="0.3">
      <c r="C18" s="14"/>
      <c r="D18" s="14"/>
      <c r="E18" s="14"/>
      <c r="F18" s="32"/>
      <c r="G18" s="16">
        <f t="shared" si="1"/>
        <v>15.934150829154532</v>
      </c>
      <c r="H18" s="17"/>
      <c r="I18" t="s">
        <v>104</v>
      </c>
      <c r="J18" s="6">
        <v>57</v>
      </c>
      <c r="K18" s="26">
        <v>57</v>
      </c>
      <c r="L18" s="6">
        <f t="shared" si="13"/>
        <v>91.732607999999999</v>
      </c>
      <c r="M18" s="6">
        <f t="shared" si="8"/>
        <v>6.8999999999999986</v>
      </c>
      <c r="N18" s="6">
        <f t="shared" si="9"/>
        <v>11.104473599999999</v>
      </c>
      <c r="O18" s="6">
        <f t="shared" si="0"/>
        <v>873.35586574405465</v>
      </c>
      <c r="P18" s="6">
        <f t="shared" si="2"/>
        <v>1405.5300224</v>
      </c>
      <c r="Q18" s="1">
        <v>2756</v>
      </c>
      <c r="R18" s="1">
        <v>528</v>
      </c>
      <c r="S18" s="1">
        <v>100</v>
      </c>
      <c r="T18" s="6">
        <f t="shared" si="10"/>
        <v>371</v>
      </c>
      <c r="U18" s="20">
        <v>1.2999999999999999E-2</v>
      </c>
      <c r="V18" s="20">
        <v>6.0999999999999999E-2</v>
      </c>
      <c r="W18" s="21" t="s">
        <v>43</v>
      </c>
      <c r="X18" s="22">
        <f t="shared" si="3"/>
        <v>0.125</v>
      </c>
      <c r="Y18" s="23"/>
      <c r="Z18" s="23"/>
      <c r="AA18" s="27">
        <f t="shared" si="11"/>
        <v>43627.788922951215</v>
      </c>
      <c r="AB18" s="27">
        <f t="shared" si="4"/>
        <v>43627.663922951215</v>
      </c>
      <c r="AC18" s="25">
        <f t="shared" si="5"/>
        <v>0.15350628455053084</v>
      </c>
      <c r="AD18" s="28"/>
      <c r="AE18" s="28"/>
      <c r="AF18" s="14">
        <f t="shared" si="6"/>
        <v>1.5422879999999998E-2</v>
      </c>
      <c r="AG18" s="14">
        <f t="shared" si="7"/>
        <v>7.7114399999999997E-4</v>
      </c>
      <c r="AH18" s="14">
        <f t="shared" si="12"/>
        <v>1.6194023999999998E-2</v>
      </c>
      <c r="AI18" s="29"/>
      <c r="AJ18" s="30"/>
      <c r="AL18" s="31"/>
    </row>
    <row r="19" spans="1:38" x14ac:dyDescent="0.3">
      <c r="C19" s="14"/>
      <c r="D19" s="14"/>
      <c r="E19" s="14"/>
      <c r="F19" s="15"/>
      <c r="G19" s="16">
        <f t="shared" si="1"/>
        <v>16.37350174121093</v>
      </c>
      <c r="H19" s="17"/>
      <c r="I19" t="s">
        <v>86</v>
      </c>
      <c r="J19" s="6">
        <v>64.8</v>
      </c>
      <c r="K19" s="26">
        <v>64.8</v>
      </c>
      <c r="L19" s="6">
        <f t="shared" si="13"/>
        <v>104.2854912</v>
      </c>
      <c r="M19" s="6">
        <f t="shared" si="8"/>
        <v>7.7999999999999972</v>
      </c>
      <c r="N19" s="6">
        <f t="shared" si="9"/>
        <v>12.552883199999997</v>
      </c>
      <c r="O19" s="6">
        <f t="shared" si="0"/>
        <v>865.5558657440547</v>
      </c>
      <c r="P19" s="6">
        <f t="shared" si="2"/>
        <v>1392.9771392</v>
      </c>
      <c r="Q19" s="1">
        <v>2852</v>
      </c>
      <c r="R19" s="1">
        <v>311</v>
      </c>
      <c r="S19" s="1">
        <v>212</v>
      </c>
      <c r="T19" s="6">
        <f t="shared" si="10"/>
        <v>96</v>
      </c>
      <c r="U19" s="20">
        <v>2E-3</v>
      </c>
      <c r="V19" s="20">
        <v>4.9000000000000002E-2</v>
      </c>
      <c r="W19" s="21" t="s">
        <v>43</v>
      </c>
      <c r="X19" s="22">
        <f t="shared" si="3"/>
        <v>0.125</v>
      </c>
      <c r="Y19" s="23"/>
      <c r="Z19" s="23"/>
      <c r="AA19" s="27">
        <f t="shared" si="11"/>
        <v>43627.807229239217</v>
      </c>
      <c r="AB19" s="27">
        <f t="shared" si="4"/>
        <v>43627.682229239217</v>
      </c>
      <c r="AC19" s="25">
        <f t="shared" si="5"/>
        <v>0.17181257255288074</v>
      </c>
      <c r="AD19" s="28"/>
      <c r="AE19" s="28"/>
      <c r="AF19" s="14">
        <f t="shared" si="6"/>
        <v>1.7434559999999995E-2</v>
      </c>
      <c r="AG19" s="14">
        <f t="shared" si="7"/>
        <v>8.7172799999999978E-4</v>
      </c>
      <c r="AH19" s="14">
        <f t="shared" si="12"/>
        <v>1.8306287999999993E-2</v>
      </c>
      <c r="AI19" s="29"/>
      <c r="AJ19" s="30"/>
      <c r="AL19" s="31"/>
    </row>
    <row r="20" spans="1:38" x14ac:dyDescent="0.3">
      <c r="C20" s="14"/>
      <c r="D20" s="14"/>
      <c r="E20" s="14"/>
      <c r="F20" s="15"/>
      <c r="G20" s="16">
        <f t="shared" si="1"/>
        <v>17.252376024902333</v>
      </c>
      <c r="H20" s="17"/>
      <c r="I20" t="s">
        <v>53</v>
      </c>
      <c r="J20" s="6">
        <v>76.242245287520873</v>
      </c>
      <c r="K20" s="26">
        <v>76.242245287520873</v>
      </c>
      <c r="L20" s="6">
        <f t="shared" si="13"/>
        <v>122.7</v>
      </c>
      <c r="M20" s="6">
        <f t="shared" si="8"/>
        <v>11.442245287520876</v>
      </c>
      <c r="N20" s="6">
        <f t="shared" si="9"/>
        <v>18.414508799999997</v>
      </c>
      <c r="O20" s="6">
        <f t="shared" si="0"/>
        <v>854.11362045653379</v>
      </c>
      <c r="P20" s="6">
        <f t="shared" si="2"/>
        <v>1374.5626304</v>
      </c>
      <c r="Q20" s="1">
        <v>4199</v>
      </c>
      <c r="R20" s="1">
        <v>1410</v>
      </c>
      <c r="S20" s="1">
        <v>58</v>
      </c>
      <c r="T20" s="6">
        <f t="shared" si="10"/>
        <v>1347</v>
      </c>
      <c r="U20" s="20">
        <v>2.3E-2</v>
      </c>
      <c r="V20" s="20">
        <v>5.1999999999999998E-2</v>
      </c>
      <c r="W20" s="21" t="s">
        <v>43</v>
      </c>
      <c r="X20" s="22">
        <f t="shared" si="3"/>
        <v>0.125</v>
      </c>
      <c r="Y20" s="22"/>
      <c r="Z20" s="22"/>
      <c r="AA20" s="27">
        <f t="shared" si="11"/>
        <v>43627.843849001038</v>
      </c>
      <c r="AB20" s="27">
        <f t="shared" si="4"/>
        <v>43627.718849001038</v>
      </c>
      <c r="AC20" s="25">
        <f t="shared" si="5"/>
        <v>0.20843233437335584</v>
      </c>
      <c r="AD20" s="28"/>
      <c r="AE20" s="28"/>
      <c r="AF20" s="14">
        <f t="shared" si="6"/>
        <v>3.4875963636363631E-2</v>
      </c>
      <c r="AG20" s="14">
        <f t="shared" si="7"/>
        <v>1.7437981818181816E-3</v>
      </c>
      <c r="AH20" s="14">
        <f t="shared" si="12"/>
        <v>3.6619761818181815E-2</v>
      </c>
      <c r="AI20" s="29">
        <v>22</v>
      </c>
      <c r="AJ20" s="30"/>
      <c r="AL20" s="31"/>
    </row>
    <row r="21" spans="1:38" x14ac:dyDescent="0.3">
      <c r="A21" t="s">
        <v>12</v>
      </c>
      <c r="B21">
        <v>1</v>
      </c>
      <c r="C21" s="14">
        <v>0.21319444444444444</v>
      </c>
      <c r="D21" s="14">
        <f>SUM(AH5:AH21)</f>
        <v>0.22197400103386811</v>
      </c>
      <c r="E21" s="14"/>
      <c r="F21" s="32" t="s">
        <v>65</v>
      </c>
      <c r="G21" s="16">
        <f t="shared" si="1"/>
        <v>17.577376024913974</v>
      </c>
      <c r="H21" s="17"/>
      <c r="I21" t="s">
        <v>27</v>
      </c>
      <c r="J21" s="6">
        <v>88.358983536148884</v>
      </c>
      <c r="K21" s="26">
        <v>88.358983536148884</v>
      </c>
      <c r="L21" s="6">
        <f t="shared" si="13"/>
        <v>142.19999999999999</v>
      </c>
      <c r="M21" s="6">
        <f t="shared" si="8"/>
        <v>12.11673824862801</v>
      </c>
      <c r="N21" s="6">
        <f t="shared" si="9"/>
        <v>19.499999999999996</v>
      </c>
      <c r="O21" s="6">
        <f t="shared" si="0"/>
        <v>841.99688220790574</v>
      </c>
      <c r="P21" s="6">
        <f t="shared" si="2"/>
        <v>1355.0626304</v>
      </c>
      <c r="Q21" s="1">
        <v>596.95999999999992</v>
      </c>
      <c r="R21" s="1">
        <v>15</v>
      </c>
      <c r="S21" s="1">
        <v>3598</v>
      </c>
      <c r="T21" s="6">
        <f t="shared" si="10"/>
        <v>-3602.04</v>
      </c>
      <c r="U21" s="20">
        <v>-6.3E-2</v>
      </c>
      <c r="V21" s="20">
        <v>3.0000000000000001E-3</v>
      </c>
      <c r="W21" s="21" t="s">
        <v>43</v>
      </c>
      <c r="X21" s="22">
        <f t="shared" si="3"/>
        <v>0.125</v>
      </c>
      <c r="Y21" s="22"/>
      <c r="Z21" s="22"/>
      <c r="AA21" s="27">
        <f t="shared" si="11"/>
        <v>43627.857390667705</v>
      </c>
      <c r="AB21" s="27">
        <f t="shared" si="4"/>
        <v>43627.732390667705</v>
      </c>
      <c r="AC21" s="25">
        <f t="shared" si="5"/>
        <v>0.22197400104050757</v>
      </c>
      <c r="AD21" s="28"/>
      <c r="AE21" s="28"/>
      <c r="AF21" s="14">
        <f t="shared" si="6"/>
        <v>1.3541666666666665E-2</v>
      </c>
      <c r="AG21" s="14">
        <f t="shared" si="7"/>
        <v>0</v>
      </c>
      <c r="AH21" s="14">
        <f t="shared" si="12"/>
        <v>1.3541666666666665E-2</v>
      </c>
      <c r="AI21" s="29">
        <v>60</v>
      </c>
      <c r="AJ21" s="30">
        <v>0</v>
      </c>
      <c r="AK21" s="6"/>
      <c r="AL21" s="31"/>
    </row>
    <row r="22" spans="1:38" x14ac:dyDescent="0.3">
      <c r="C22" s="14"/>
      <c r="D22" s="14"/>
      <c r="E22" s="14"/>
      <c r="F22" s="32"/>
      <c r="G22" s="16">
        <f t="shared" si="1"/>
        <v>18.492035096918698</v>
      </c>
      <c r="H22" s="17"/>
      <c r="I22" t="s">
        <v>93</v>
      </c>
      <c r="J22" s="6">
        <v>11.8</v>
      </c>
      <c r="K22" s="26">
        <f>K$21+J22</f>
        <v>100.15898353614888</v>
      </c>
      <c r="L22" s="6">
        <f t="shared" si="13"/>
        <v>161.19025919999999</v>
      </c>
      <c r="M22" s="6">
        <f t="shared" si="8"/>
        <v>11.799999999999997</v>
      </c>
      <c r="N22" s="6">
        <f t="shared" si="9"/>
        <v>18.990259199999997</v>
      </c>
      <c r="O22" s="6">
        <f t="shared" si="0"/>
        <v>830.19688220790579</v>
      </c>
      <c r="P22" s="6">
        <f t="shared" si="2"/>
        <v>1336.0723712000001</v>
      </c>
      <c r="Q22" s="1">
        <v>767</v>
      </c>
      <c r="R22" s="1">
        <v>462</v>
      </c>
      <c r="S22" s="1">
        <v>290</v>
      </c>
      <c r="T22" s="6">
        <f t="shared" si="10"/>
        <v>170.04000000000008</v>
      </c>
      <c r="U22" s="20">
        <v>3.0000000000000001E-3</v>
      </c>
      <c r="V22" s="20">
        <v>4.4999999999999998E-2</v>
      </c>
      <c r="W22" s="21" t="s">
        <v>43</v>
      </c>
      <c r="X22" s="22">
        <f t="shared" si="3"/>
        <v>0.125</v>
      </c>
      <c r="Y22" s="22"/>
      <c r="Z22" s="22"/>
      <c r="AA22" s="27">
        <f t="shared" si="11"/>
        <v>43627.895501462372</v>
      </c>
      <c r="AB22" s="27">
        <f t="shared" si="4"/>
        <v>43627.770501462372</v>
      </c>
      <c r="AC22" s="25">
        <f t="shared" si="5"/>
        <v>0.26008479570737109</v>
      </c>
      <c r="AD22" s="28"/>
      <c r="AE22" s="28"/>
      <c r="AF22" s="14">
        <f t="shared" si="6"/>
        <v>2.6375359999999997E-2</v>
      </c>
      <c r="AG22" s="14">
        <f t="shared" si="7"/>
        <v>1.1735434666666666E-2</v>
      </c>
      <c r="AH22" s="14">
        <f t="shared" si="12"/>
        <v>3.8110794666666663E-2</v>
      </c>
      <c r="AI22" s="29"/>
      <c r="AJ22" s="30"/>
      <c r="AK22" s="6">
        <v>15</v>
      </c>
      <c r="AL22" s="31"/>
    </row>
    <row r="23" spans="1:38" x14ac:dyDescent="0.3">
      <c r="C23" s="14"/>
      <c r="D23" s="14"/>
      <c r="E23" s="14"/>
      <c r="F23" s="32"/>
      <c r="G23" s="16">
        <f t="shared" si="1"/>
        <v>18.863793560885824</v>
      </c>
      <c r="H23" s="17"/>
      <c r="I23" t="s">
        <v>169</v>
      </c>
      <c r="J23" s="6">
        <v>18.399999999999999</v>
      </c>
      <c r="K23" s="26">
        <f>K$21+J23</f>
        <v>106.75898353614889</v>
      </c>
      <c r="L23" s="6">
        <f t="shared" si="13"/>
        <v>171.81192960000001</v>
      </c>
      <c r="M23" s="6">
        <f t="shared" si="8"/>
        <v>6.6000000000000085</v>
      </c>
      <c r="N23" s="6">
        <f t="shared" si="9"/>
        <v>10.621670400000015</v>
      </c>
      <c r="O23" s="6"/>
      <c r="P23" s="6"/>
      <c r="Q23" s="1"/>
      <c r="R23" s="1"/>
      <c r="S23" s="1"/>
      <c r="T23" s="6"/>
      <c r="U23" s="20"/>
      <c r="V23" s="20"/>
      <c r="W23" s="21" t="s">
        <v>43</v>
      </c>
      <c r="X23" s="22">
        <f t="shared" si="3"/>
        <v>0.125</v>
      </c>
      <c r="Y23" s="22"/>
      <c r="Z23" s="22"/>
      <c r="AA23" s="27">
        <f t="shared" si="11"/>
        <v>43627.91099139837</v>
      </c>
      <c r="AB23" s="27">
        <f t="shared" si="4"/>
        <v>43627.78599139837</v>
      </c>
      <c r="AC23" s="25">
        <f t="shared" si="5"/>
        <v>0.27557473170600133</v>
      </c>
      <c r="AD23" s="28"/>
      <c r="AE23" s="28"/>
      <c r="AF23" s="14">
        <f t="shared" si="6"/>
        <v>1.475232000000002E-2</v>
      </c>
      <c r="AG23" s="14">
        <f t="shared" si="7"/>
        <v>7.3761600000000105E-4</v>
      </c>
      <c r="AH23" s="14">
        <f t="shared" si="12"/>
        <v>1.5489936000000022E-2</v>
      </c>
      <c r="AI23" s="29"/>
      <c r="AJ23" s="30"/>
      <c r="AK23" s="6"/>
      <c r="AL23" s="31"/>
    </row>
    <row r="24" spans="1:38" x14ac:dyDescent="0.3">
      <c r="C24" s="14"/>
      <c r="D24" s="14"/>
      <c r="E24" s="14"/>
      <c r="F24" s="32"/>
      <c r="G24" s="16">
        <f t="shared" si="1"/>
        <v>19.781924312934279</v>
      </c>
      <c r="H24" s="17"/>
      <c r="I24" t="s">
        <v>94</v>
      </c>
      <c r="J24" s="6">
        <v>34.700000000000003</v>
      </c>
      <c r="K24" s="26">
        <f>K$21+J24</f>
        <v>123.05898353614889</v>
      </c>
      <c r="L24" s="6">
        <f t="shared" si="13"/>
        <v>198.04423679999999</v>
      </c>
      <c r="M24" s="6">
        <f t="shared" si="8"/>
        <v>16.299999999999997</v>
      </c>
      <c r="N24" s="6">
        <f t="shared" si="9"/>
        <v>26.232307199999997</v>
      </c>
      <c r="O24" s="6">
        <f t="shared" ref="O24:O76" si="14">K$135-K24</f>
        <v>807.29688220790581</v>
      </c>
      <c r="P24" s="6">
        <f t="shared" si="2"/>
        <v>1299.2183936000001</v>
      </c>
      <c r="Q24" s="1">
        <v>-174</v>
      </c>
      <c r="R24" s="1">
        <v>83</v>
      </c>
      <c r="S24" s="1">
        <v>1027</v>
      </c>
      <c r="T24" s="6">
        <f>Q24-Q22</f>
        <v>-941</v>
      </c>
      <c r="U24" s="20">
        <v>-7.0000000000000001E-3</v>
      </c>
      <c r="V24" s="20">
        <v>7.0000000000000001E-3</v>
      </c>
      <c r="W24" s="21" t="s">
        <v>43</v>
      </c>
      <c r="X24" s="22">
        <f t="shared" si="3"/>
        <v>0.125</v>
      </c>
      <c r="Y24" s="22"/>
      <c r="Z24" s="22"/>
      <c r="AA24" s="27">
        <f t="shared" si="11"/>
        <v>43627.949246846372</v>
      </c>
      <c r="AB24" s="27">
        <f t="shared" si="4"/>
        <v>43627.824246846372</v>
      </c>
      <c r="AC24" s="25">
        <f t="shared" si="5"/>
        <v>0.3138301797080203</v>
      </c>
      <c r="AD24" s="28"/>
      <c r="AE24" s="28"/>
      <c r="AF24" s="14">
        <f t="shared" si="6"/>
        <v>3.6433759999999996E-2</v>
      </c>
      <c r="AG24" s="14">
        <f t="shared" si="7"/>
        <v>1.8216879999999999E-3</v>
      </c>
      <c r="AH24" s="14">
        <f t="shared" si="12"/>
        <v>3.8255447999999997E-2</v>
      </c>
      <c r="AI24" s="29">
        <v>30</v>
      </c>
      <c r="AJ24" s="30"/>
      <c r="AK24" s="6"/>
      <c r="AL24" s="31"/>
    </row>
    <row r="25" spans="1:38" x14ac:dyDescent="0.3">
      <c r="C25" s="14"/>
      <c r="D25" s="14"/>
      <c r="E25" s="14"/>
      <c r="F25" s="32"/>
      <c r="G25" s="16">
        <f t="shared" si="1"/>
        <v>20.666258840938099</v>
      </c>
      <c r="H25" s="17"/>
      <c r="I25" t="s">
        <v>95</v>
      </c>
      <c r="J25" s="6">
        <v>50.4</v>
      </c>
      <c r="K25" s="26">
        <f t="shared" ref="K25:K26" si="15">K$21+J25</f>
        <v>138.75898353614889</v>
      </c>
      <c r="L25" s="6">
        <f t="shared" si="13"/>
        <v>223.31093760000002</v>
      </c>
      <c r="M25" s="6">
        <f t="shared" si="8"/>
        <v>15.700000000000003</v>
      </c>
      <c r="N25" s="6">
        <f t="shared" si="9"/>
        <v>25.266700800000006</v>
      </c>
      <c r="O25" s="6">
        <f t="shared" si="14"/>
        <v>791.59688220790576</v>
      </c>
      <c r="P25" s="6">
        <f t="shared" si="2"/>
        <v>1273.9516928</v>
      </c>
      <c r="Q25" s="1">
        <v>-162</v>
      </c>
      <c r="R25" s="1">
        <v>167</v>
      </c>
      <c r="S25" s="1">
        <v>155</v>
      </c>
      <c r="T25" s="6">
        <f t="shared" si="10"/>
        <v>12</v>
      </c>
      <c r="U25" s="20">
        <v>1E-3</v>
      </c>
      <c r="V25" s="20">
        <v>1.7999999999999999E-2</v>
      </c>
      <c r="W25" s="21" t="s">
        <v>43</v>
      </c>
      <c r="X25" s="22">
        <f t="shared" si="3"/>
        <v>0.125</v>
      </c>
      <c r="Y25" s="22"/>
      <c r="Z25" s="22"/>
      <c r="AA25" s="27">
        <f t="shared" si="11"/>
        <v>43627.986094118372</v>
      </c>
      <c r="AB25" s="27">
        <f t="shared" si="4"/>
        <v>43627.861094118372</v>
      </c>
      <c r="AC25" s="25">
        <f t="shared" si="5"/>
        <v>0.35067745170817943</v>
      </c>
      <c r="AD25" s="28"/>
      <c r="AE25" s="28"/>
      <c r="AF25" s="14">
        <f t="shared" si="6"/>
        <v>3.5092640000000008E-2</v>
      </c>
      <c r="AG25" s="14">
        <f t="shared" si="7"/>
        <v>1.7546320000000005E-3</v>
      </c>
      <c r="AH25" s="14">
        <f t="shared" si="12"/>
        <v>3.6847272000000007E-2</v>
      </c>
      <c r="AI25" s="29"/>
      <c r="AJ25" s="30"/>
      <c r="AK25" s="6"/>
      <c r="AL25" s="31"/>
    </row>
    <row r="26" spans="1:38" x14ac:dyDescent="0.3">
      <c r="A26" t="s">
        <v>13</v>
      </c>
      <c r="B26">
        <v>1</v>
      </c>
      <c r="C26" s="14">
        <v>0.12013888888888889</v>
      </c>
      <c r="D26" s="14">
        <f>SUM(AH22:AH26)</f>
        <v>0.15461005333333336</v>
      </c>
      <c r="E26" s="14"/>
      <c r="F26" s="32"/>
      <c r="G26" s="16">
        <f t="shared" si="1"/>
        <v>21.28801730502164</v>
      </c>
      <c r="H26" s="17"/>
      <c r="I26" t="s">
        <v>34</v>
      </c>
      <c r="J26" s="6">
        <v>57</v>
      </c>
      <c r="K26" s="26">
        <f t="shared" si="15"/>
        <v>145.35898353614888</v>
      </c>
      <c r="L26" s="6">
        <f t="shared" si="13"/>
        <v>233.93260800000002</v>
      </c>
      <c r="M26" s="6">
        <f t="shared" si="8"/>
        <v>6.5999999999999943</v>
      </c>
      <c r="N26" s="6">
        <f t="shared" si="9"/>
        <v>10.621670399999992</v>
      </c>
      <c r="O26" s="6">
        <f t="shared" si="14"/>
        <v>784.99688220790574</v>
      </c>
      <c r="P26" s="6">
        <f t="shared" si="2"/>
        <v>1263.3300224</v>
      </c>
      <c r="Q26" s="1">
        <v>-103</v>
      </c>
      <c r="R26" s="1">
        <v>60</v>
      </c>
      <c r="S26" s="1">
        <v>1</v>
      </c>
      <c r="T26" s="6">
        <f t="shared" si="10"/>
        <v>59</v>
      </c>
      <c r="U26" s="20">
        <v>1E-3</v>
      </c>
      <c r="V26" s="20">
        <v>5.0000000000000001E-3</v>
      </c>
      <c r="W26" s="21" t="s">
        <v>43</v>
      </c>
      <c r="X26" s="22">
        <f t="shared" si="3"/>
        <v>0.125</v>
      </c>
      <c r="Y26" s="22"/>
      <c r="Z26" s="22"/>
      <c r="AA26" s="27">
        <f t="shared" si="11"/>
        <v>43628.012000721043</v>
      </c>
      <c r="AB26" s="27">
        <f t="shared" si="4"/>
        <v>43627.887000721043</v>
      </c>
      <c r="AC26" s="25">
        <f t="shared" si="5"/>
        <v>0.37658405437832698</v>
      </c>
      <c r="AD26" s="28"/>
      <c r="AE26" s="28"/>
      <c r="AF26" s="14">
        <f t="shared" si="6"/>
        <v>1.4752319999999991E-2</v>
      </c>
      <c r="AG26" s="14">
        <f t="shared" si="7"/>
        <v>1.1154282666666666E-2</v>
      </c>
      <c r="AH26" s="14">
        <f t="shared" si="12"/>
        <v>2.5906602666666657E-2</v>
      </c>
      <c r="AI26" s="29"/>
      <c r="AJ26" s="30"/>
      <c r="AK26" s="6">
        <v>15</v>
      </c>
      <c r="AL26" s="31"/>
    </row>
    <row r="27" spans="1:38" x14ac:dyDescent="0.3">
      <c r="C27" s="14"/>
      <c r="D27" s="14"/>
      <c r="E27" s="14"/>
      <c r="F27" s="32"/>
      <c r="G27" s="16">
        <f t="shared" si="1"/>
        <v>21.749899032991379</v>
      </c>
      <c r="H27" s="17"/>
      <c r="I27" t="s">
        <v>106</v>
      </c>
      <c r="J27" s="6">
        <v>8.1999999999999993</v>
      </c>
      <c r="K27" s="26">
        <f>K$26+J27</f>
        <v>153.55898353614887</v>
      </c>
      <c r="L27" s="6">
        <f t="shared" si="13"/>
        <v>247.12922879999999</v>
      </c>
      <c r="M27" s="6">
        <f t="shared" si="8"/>
        <v>8.1999999999999886</v>
      </c>
      <c r="N27" s="6">
        <f t="shared" si="9"/>
        <v>13.196620799999982</v>
      </c>
      <c r="O27" s="6">
        <f t="shared" si="14"/>
        <v>776.79688220790581</v>
      </c>
      <c r="P27" s="6">
        <f t="shared" si="2"/>
        <v>1250.1334016000001</v>
      </c>
      <c r="Q27" s="1">
        <v>-88</v>
      </c>
      <c r="R27" s="1">
        <v>60</v>
      </c>
      <c r="S27" s="1">
        <v>4</v>
      </c>
      <c r="T27" s="6">
        <f t="shared" si="10"/>
        <v>15</v>
      </c>
      <c r="U27" s="20">
        <v>1E-3</v>
      </c>
      <c r="V27" s="20">
        <v>8.0000000000000002E-3</v>
      </c>
      <c r="W27" s="21" t="s">
        <v>43</v>
      </c>
      <c r="X27" s="22">
        <f t="shared" si="3"/>
        <v>0.125</v>
      </c>
      <c r="Y27" s="22"/>
      <c r="Z27" s="22"/>
      <c r="AA27" s="27">
        <f t="shared" si="11"/>
        <v>43628.031245793041</v>
      </c>
      <c r="AB27" s="27">
        <f t="shared" si="4"/>
        <v>43627.906245793041</v>
      </c>
      <c r="AC27" s="25">
        <f t="shared" si="5"/>
        <v>0.39582912637706613</v>
      </c>
      <c r="AD27" s="28"/>
      <c r="AE27" s="28"/>
      <c r="AF27" s="14">
        <f t="shared" si="6"/>
        <v>1.8328639999999976E-2</v>
      </c>
      <c r="AG27" s="14">
        <f t="shared" si="7"/>
        <v>9.1643199999999882E-4</v>
      </c>
      <c r="AH27" s="14">
        <f t="shared" si="12"/>
        <v>1.9245071999999974E-2</v>
      </c>
      <c r="AI27" s="29"/>
      <c r="AJ27" s="30"/>
      <c r="AK27" s="6"/>
      <c r="AL27" s="31"/>
    </row>
    <row r="28" spans="1:38" x14ac:dyDescent="0.3">
      <c r="C28" s="14"/>
      <c r="D28" s="14"/>
      <c r="E28" s="14"/>
      <c r="F28" s="32"/>
      <c r="G28" s="16">
        <f t="shared" si="1"/>
        <v>22.48215055296896</v>
      </c>
      <c r="H28" s="17"/>
      <c r="I28" t="s">
        <v>107</v>
      </c>
      <c r="J28" s="6">
        <v>21.2</v>
      </c>
      <c r="K28" s="26">
        <f t="shared" ref="K28:K34" si="16">K$26+J28</f>
        <v>166.55898353614887</v>
      </c>
      <c r="L28" s="6">
        <f t="shared" si="13"/>
        <v>268.05070080000002</v>
      </c>
      <c r="M28" s="6">
        <f t="shared" si="8"/>
        <v>13</v>
      </c>
      <c r="N28" s="6">
        <f t="shared" si="9"/>
        <v>20.921472000000001</v>
      </c>
      <c r="O28" s="6">
        <f t="shared" si="14"/>
        <v>763.79688220790581</v>
      </c>
      <c r="P28" s="6">
        <f t="shared" si="2"/>
        <v>1229.2119296000001</v>
      </c>
      <c r="Q28" s="1">
        <v>210</v>
      </c>
      <c r="R28" s="1">
        <v>410</v>
      </c>
      <c r="S28" s="1">
        <v>88</v>
      </c>
      <c r="T28" s="6">
        <f t="shared" si="10"/>
        <v>298</v>
      </c>
      <c r="U28" s="20">
        <v>5.0000000000000001E-3</v>
      </c>
      <c r="V28" s="20">
        <v>3.5999999999999997E-2</v>
      </c>
      <c r="W28" s="21" t="s">
        <v>43</v>
      </c>
      <c r="X28" s="22">
        <f t="shared" si="3"/>
        <v>0.125</v>
      </c>
      <c r="Y28" s="22"/>
      <c r="Z28" s="22"/>
      <c r="AA28" s="27">
        <f t="shared" si="11"/>
        <v>43628.06175627304</v>
      </c>
      <c r="AB28" s="27">
        <f t="shared" si="4"/>
        <v>43627.93675627304</v>
      </c>
      <c r="AC28" s="25">
        <f t="shared" si="5"/>
        <v>0.426339606376132</v>
      </c>
      <c r="AD28" s="28"/>
      <c r="AE28" s="28"/>
      <c r="AF28" s="14">
        <f t="shared" si="6"/>
        <v>2.9057600000000003E-2</v>
      </c>
      <c r="AG28" s="14">
        <f t="shared" si="7"/>
        <v>1.4528800000000001E-3</v>
      </c>
      <c r="AH28" s="14">
        <f t="shared" si="12"/>
        <v>3.0510480000000003E-2</v>
      </c>
      <c r="AI28" s="29"/>
      <c r="AJ28" s="30"/>
      <c r="AK28" s="6"/>
      <c r="AL28" s="31"/>
    </row>
    <row r="29" spans="1:38" x14ac:dyDescent="0.3">
      <c r="C29" s="14"/>
      <c r="D29" s="14"/>
      <c r="E29" s="14"/>
      <c r="F29" s="32"/>
      <c r="G29" s="16">
        <f t="shared" si="1"/>
        <v>22.882072536915075</v>
      </c>
      <c r="H29" s="17"/>
      <c r="I29" t="s">
        <v>108</v>
      </c>
      <c r="J29">
        <v>28.3</v>
      </c>
      <c r="K29" s="26">
        <f t="shared" si="16"/>
        <v>173.6589835361489</v>
      </c>
      <c r="L29" s="6">
        <f t="shared" si="13"/>
        <v>279.47704320000003</v>
      </c>
      <c r="M29" s="6">
        <f t="shared" si="8"/>
        <v>7.1000000000000227</v>
      </c>
      <c r="N29" s="6">
        <f t="shared" si="9"/>
        <v>11.426342400000037</v>
      </c>
      <c r="O29" s="6">
        <f t="shared" si="14"/>
        <v>756.69688220790579</v>
      </c>
      <c r="P29" s="6">
        <f t="shared" si="2"/>
        <v>1217.7855872</v>
      </c>
      <c r="Q29" s="1">
        <v>343</v>
      </c>
      <c r="R29" s="1">
        <v>339</v>
      </c>
      <c r="S29" s="1">
        <v>220</v>
      </c>
      <c r="T29" s="6">
        <f t="shared" si="10"/>
        <v>133</v>
      </c>
      <c r="U29" s="20">
        <v>3.0000000000000001E-3</v>
      </c>
      <c r="V29" s="20">
        <v>4.5999999999999999E-2</v>
      </c>
      <c r="W29" s="21" t="s">
        <v>43</v>
      </c>
      <c r="X29" s="22">
        <f t="shared" si="3"/>
        <v>0.125</v>
      </c>
      <c r="Y29" s="22"/>
      <c r="Z29" s="22"/>
      <c r="AA29" s="27">
        <f t="shared" si="11"/>
        <v>43628.078419689038</v>
      </c>
      <c r="AB29" s="27">
        <f t="shared" si="4"/>
        <v>43627.953419689038</v>
      </c>
      <c r="AC29" s="25">
        <f t="shared" si="5"/>
        <v>0.44300302237388678</v>
      </c>
      <c r="AD29" s="28"/>
      <c r="AE29" s="28"/>
      <c r="AF29" s="14">
        <f t="shared" si="6"/>
        <v>1.5869920000000051E-2</v>
      </c>
      <c r="AG29" s="14">
        <f t="shared" si="7"/>
        <v>7.9349600000000258E-4</v>
      </c>
      <c r="AH29" s="14">
        <f t="shared" si="12"/>
        <v>1.6663416000000052E-2</v>
      </c>
      <c r="AI29" s="29"/>
      <c r="AJ29" s="30"/>
      <c r="AK29" s="6"/>
      <c r="AL29" s="31"/>
    </row>
    <row r="30" spans="1:38" x14ac:dyDescent="0.3">
      <c r="C30" s="14"/>
      <c r="D30" s="14"/>
      <c r="E30" s="14"/>
      <c r="F30" s="32"/>
      <c r="G30" s="16">
        <f t="shared" si="1"/>
        <v>23.551497742999345</v>
      </c>
      <c r="H30" s="17"/>
      <c r="I30" t="s">
        <v>109</v>
      </c>
      <c r="J30">
        <v>38.6</v>
      </c>
      <c r="K30" s="26">
        <f t="shared" si="16"/>
        <v>183.95898353614888</v>
      </c>
      <c r="L30" s="6">
        <f t="shared" si="13"/>
        <v>296.05328639999999</v>
      </c>
      <c r="M30" s="6">
        <f t="shared" si="8"/>
        <v>10.299999999999983</v>
      </c>
      <c r="N30" s="6">
        <f t="shared" si="9"/>
        <v>16.576243199999972</v>
      </c>
      <c r="O30" s="6">
        <f t="shared" si="14"/>
        <v>746.39688220790572</v>
      </c>
      <c r="P30" s="6">
        <f t="shared" si="2"/>
        <v>1201.2093439999999</v>
      </c>
      <c r="Q30" s="1">
        <v>1018</v>
      </c>
      <c r="R30" s="1">
        <v>693</v>
      </c>
      <c r="S30" s="1">
        <v>0</v>
      </c>
      <c r="T30" s="6">
        <f t="shared" si="10"/>
        <v>675</v>
      </c>
      <c r="U30" s="20">
        <v>0.01</v>
      </c>
      <c r="V30" s="20">
        <v>2.7E-2</v>
      </c>
      <c r="W30" s="21" t="s">
        <v>43</v>
      </c>
      <c r="X30" s="22">
        <f t="shared" si="3"/>
        <v>0.125</v>
      </c>
      <c r="Y30" s="22"/>
      <c r="Z30" s="22"/>
      <c r="AA30" s="27">
        <f t="shared" si="11"/>
        <v>43628.106312405958</v>
      </c>
      <c r="AB30" s="27">
        <f t="shared" si="4"/>
        <v>43627.981312405958</v>
      </c>
      <c r="AC30" s="25">
        <f t="shared" si="5"/>
        <v>0.4708957392940647</v>
      </c>
      <c r="AD30" s="28"/>
      <c r="AE30" s="28"/>
      <c r="AF30" s="14">
        <f t="shared" si="6"/>
        <v>2.6564492307692266E-2</v>
      </c>
      <c r="AG30" s="14">
        <f t="shared" si="7"/>
        <v>1.3282246153846133E-3</v>
      </c>
      <c r="AH30" s="14">
        <f t="shared" si="12"/>
        <v>2.789271692307688E-2</v>
      </c>
      <c r="AI30" s="29">
        <v>26</v>
      </c>
      <c r="AJ30" s="30"/>
      <c r="AK30" s="6"/>
      <c r="AL30" s="31"/>
    </row>
    <row r="31" spans="1:38" x14ac:dyDescent="0.3">
      <c r="C31" s="14"/>
      <c r="D31" s="14"/>
      <c r="E31" s="14"/>
      <c r="F31" s="32"/>
      <c r="G31" s="16">
        <f t="shared" si="1"/>
        <v>23.833132942963857</v>
      </c>
      <c r="H31" s="17"/>
      <c r="I31" t="s">
        <v>110</v>
      </c>
      <c r="J31">
        <v>43.6</v>
      </c>
      <c r="K31" s="26">
        <f t="shared" si="16"/>
        <v>188.95898353614888</v>
      </c>
      <c r="L31" s="6">
        <f t="shared" si="13"/>
        <v>304.10000639999998</v>
      </c>
      <c r="M31" s="6">
        <f t="shared" si="8"/>
        <v>5</v>
      </c>
      <c r="N31" s="6">
        <f t="shared" si="9"/>
        <v>8.0467200000000005</v>
      </c>
      <c r="O31" s="6">
        <f t="shared" si="14"/>
        <v>741.39688220790572</v>
      </c>
      <c r="P31" s="6">
        <f t="shared" si="2"/>
        <v>1193.1626239999998</v>
      </c>
      <c r="Q31" s="1">
        <v>1093</v>
      </c>
      <c r="R31" s="1">
        <v>173</v>
      </c>
      <c r="S31" s="1">
        <v>90</v>
      </c>
      <c r="T31" s="6">
        <f t="shared" si="10"/>
        <v>75</v>
      </c>
      <c r="U31" s="20">
        <v>4.0000000000000001E-3</v>
      </c>
      <c r="V31" s="20">
        <v>4.4999999999999998E-2</v>
      </c>
      <c r="W31" s="21" t="s">
        <v>43</v>
      </c>
      <c r="X31" s="22">
        <f t="shared" si="3"/>
        <v>0.125</v>
      </c>
      <c r="Y31" s="22"/>
      <c r="Z31" s="22"/>
      <c r="AA31" s="27">
        <f t="shared" si="11"/>
        <v>43628.118047205957</v>
      </c>
      <c r="AB31" s="27">
        <f t="shared" si="4"/>
        <v>43627.993047205957</v>
      </c>
      <c r="AC31" s="25">
        <f t="shared" si="5"/>
        <v>0.48263053929258604</v>
      </c>
      <c r="AD31" s="28"/>
      <c r="AE31" s="28"/>
      <c r="AF31" s="14">
        <f t="shared" si="6"/>
        <v>1.1176E-2</v>
      </c>
      <c r="AG31" s="14">
        <f t="shared" si="7"/>
        <v>5.5880000000000003E-4</v>
      </c>
      <c r="AH31" s="14">
        <f t="shared" si="12"/>
        <v>1.17348E-2</v>
      </c>
      <c r="AI31" s="29"/>
      <c r="AJ31" s="30"/>
      <c r="AK31" s="6"/>
      <c r="AL31" s="31"/>
    </row>
    <row r="32" spans="1:38" x14ac:dyDescent="0.3">
      <c r="C32" s="14"/>
      <c r="D32" s="14"/>
      <c r="E32" s="14"/>
      <c r="F32" s="32"/>
      <c r="G32" s="16">
        <f t="shared" si="1"/>
        <v>0.79069262294797227</v>
      </c>
      <c r="H32" s="17"/>
      <c r="I32" t="s">
        <v>113</v>
      </c>
      <c r="J32">
        <v>60.6</v>
      </c>
      <c r="K32" s="26">
        <f t="shared" si="16"/>
        <v>205.95898353614888</v>
      </c>
      <c r="L32" s="6">
        <f t="shared" si="13"/>
        <v>331.45885440000001</v>
      </c>
      <c r="M32" s="6">
        <f t="shared" si="8"/>
        <v>17</v>
      </c>
      <c r="N32" s="6">
        <f t="shared" si="9"/>
        <v>27.358848000000002</v>
      </c>
      <c r="O32" s="6">
        <f t="shared" si="14"/>
        <v>724.39688220790572</v>
      </c>
      <c r="P32" s="6">
        <f t="shared" si="2"/>
        <v>1165.803776</v>
      </c>
      <c r="Q32" s="1">
        <v>262</v>
      </c>
      <c r="R32" s="1">
        <v>209</v>
      </c>
      <c r="S32" s="1">
        <v>1044</v>
      </c>
      <c r="T32" s="6">
        <f t="shared" si="10"/>
        <v>-831</v>
      </c>
      <c r="U32" s="20">
        <v>-8.9999999999999993E-3</v>
      </c>
      <c r="V32" s="20">
        <v>2.3E-2</v>
      </c>
      <c r="W32" s="21" t="s">
        <v>43</v>
      </c>
      <c r="X32" s="22">
        <f t="shared" si="3"/>
        <v>0.125</v>
      </c>
      <c r="Y32" s="22"/>
      <c r="Z32" s="22"/>
      <c r="AA32" s="27">
        <f t="shared" si="11"/>
        <v>43628.157945525956</v>
      </c>
      <c r="AB32" s="27">
        <f t="shared" si="4"/>
        <v>43628.032945525956</v>
      </c>
      <c r="AC32" s="25">
        <f t="shared" si="5"/>
        <v>0.52252885929192416</v>
      </c>
      <c r="AD32" s="28"/>
      <c r="AE32" s="28"/>
      <c r="AF32" s="14">
        <f t="shared" si="6"/>
        <v>3.7998400000000002E-2</v>
      </c>
      <c r="AG32" s="14">
        <f t="shared" si="7"/>
        <v>1.8999200000000003E-3</v>
      </c>
      <c r="AH32" s="14">
        <f t="shared" si="12"/>
        <v>3.9898320000000001E-2</v>
      </c>
      <c r="AI32" s="29">
        <v>30</v>
      </c>
      <c r="AJ32" s="30"/>
      <c r="AK32" s="6"/>
      <c r="AL32" s="31"/>
    </row>
    <row r="33" spans="1:38" x14ac:dyDescent="0.3">
      <c r="C33" s="14"/>
      <c r="D33" s="14"/>
      <c r="E33" s="14"/>
      <c r="F33" s="32"/>
      <c r="G33" s="16">
        <f t="shared" si="1"/>
        <v>1.4384535829885863</v>
      </c>
      <c r="H33" s="17"/>
      <c r="I33" t="s">
        <v>111</v>
      </c>
      <c r="J33">
        <v>72.099999999999994</v>
      </c>
      <c r="K33" s="26">
        <f t="shared" si="16"/>
        <v>217.45898353614888</v>
      </c>
      <c r="L33" s="6">
        <f t="shared" si="13"/>
        <v>349.9663104</v>
      </c>
      <c r="M33" s="6">
        <f t="shared" si="8"/>
        <v>11.5</v>
      </c>
      <c r="N33" s="6">
        <f t="shared" si="9"/>
        <v>18.507456000000001</v>
      </c>
      <c r="O33" s="6">
        <f t="shared" si="14"/>
        <v>712.89688220790572</v>
      </c>
      <c r="P33" s="6">
        <f t="shared" si="2"/>
        <v>1147.2963199999999</v>
      </c>
      <c r="Q33" s="1">
        <v>238</v>
      </c>
      <c r="R33" s="1">
        <v>161</v>
      </c>
      <c r="S33" s="1">
        <v>190</v>
      </c>
      <c r="T33" s="6">
        <f t="shared" si="10"/>
        <v>-24</v>
      </c>
      <c r="U33" s="20">
        <v>0</v>
      </c>
      <c r="V33" s="20">
        <v>5.0999999999999997E-2</v>
      </c>
      <c r="W33" s="21" t="s">
        <v>43</v>
      </c>
      <c r="X33" s="22">
        <f t="shared" si="3"/>
        <v>0.125</v>
      </c>
      <c r="Y33" s="22"/>
      <c r="Z33" s="22"/>
      <c r="AA33" s="27">
        <f t="shared" si="11"/>
        <v>43628.184935565958</v>
      </c>
      <c r="AB33" s="27">
        <f t="shared" si="4"/>
        <v>43628.059935565958</v>
      </c>
      <c r="AC33" s="25">
        <f t="shared" si="5"/>
        <v>0.54951889929361641</v>
      </c>
      <c r="AD33" s="28"/>
      <c r="AE33" s="28"/>
      <c r="AF33" s="14">
        <f t="shared" si="6"/>
        <v>2.57048E-2</v>
      </c>
      <c r="AG33" s="14">
        <f t="shared" si="7"/>
        <v>1.28524E-3</v>
      </c>
      <c r="AH33" s="14">
        <f t="shared" si="12"/>
        <v>2.699004E-2</v>
      </c>
      <c r="AI33" s="29"/>
      <c r="AJ33" s="30"/>
      <c r="AK33" s="6"/>
      <c r="AL33" s="31"/>
    </row>
    <row r="34" spans="1:38" x14ac:dyDescent="0.3">
      <c r="C34" s="14"/>
      <c r="D34" s="14"/>
      <c r="E34" s="14"/>
      <c r="F34" s="32"/>
      <c r="G34" s="16">
        <f t="shared" si="1"/>
        <v>2.187603214988485</v>
      </c>
      <c r="H34" s="17"/>
      <c r="I34" t="s">
        <v>112</v>
      </c>
      <c r="J34">
        <v>85.4</v>
      </c>
      <c r="K34" s="26">
        <f t="shared" si="16"/>
        <v>230.75898353614889</v>
      </c>
      <c r="L34" s="6">
        <f t="shared" si="13"/>
        <v>371.37058560000003</v>
      </c>
      <c r="M34" s="6">
        <f t="shared" si="8"/>
        <v>13.300000000000011</v>
      </c>
      <c r="N34" s="6">
        <f t="shared" si="9"/>
        <v>21.404275200000018</v>
      </c>
      <c r="O34" s="6">
        <f t="shared" si="14"/>
        <v>699.59688220790576</v>
      </c>
      <c r="P34" s="6">
        <f t="shared" si="2"/>
        <v>1125.8920447999999</v>
      </c>
      <c r="Q34" s="1">
        <v>262</v>
      </c>
      <c r="R34" s="1">
        <v>174</v>
      </c>
      <c r="S34" s="1">
        <v>167</v>
      </c>
      <c r="T34" s="6">
        <f t="shared" si="10"/>
        <v>24</v>
      </c>
      <c r="U34" s="20">
        <v>0</v>
      </c>
      <c r="V34" s="20">
        <v>4.1000000000000002E-2</v>
      </c>
      <c r="W34" s="21" t="s">
        <v>43</v>
      </c>
      <c r="X34" s="22">
        <f t="shared" si="3"/>
        <v>0.125</v>
      </c>
      <c r="Y34" s="22"/>
      <c r="Z34" s="22"/>
      <c r="AA34" s="27">
        <f t="shared" si="11"/>
        <v>43628.216150133958</v>
      </c>
      <c r="AB34" s="27">
        <f t="shared" si="4"/>
        <v>43628.091150133958</v>
      </c>
      <c r="AC34" s="25">
        <f t="shared" si="5"/>
        <v>0.58073346729361219</v>
      </c>
      <c r="AD34" s="28"/>
      <c r="AE34" s="28"/>
      <c r="AF34" s="14">
        <f t="shared" si="6"/>
        <v>2.9728160000000028E-2</v>
      </c>
      <c r="AG34" s="14">
        <f t="shared" si="7"/>
        <v>1.4864080000000016E-3</v>
      </c>
      <c r="AH34" s="14">
        <f t="shared" si="12"/>
        <v>3.1214568000000029E-2</v>
      </c>
      <c r="AI34" s="29"/>
      <c r="AJ34" s="30"/>
      <c r="AK34" s="6"/>
      <c r="AL34" s="31"/>
    </row>
    <row r="35" spans="1:38" x14ac:dyDescent="0.3">
      <c r="A35" t="s">
        <v>14</v>
      </c>
      <c r="B35">
        <v>1</v>
      </c>
      <c r="C35" s="14">
        <v>0.19444444444444445</v>
      </c>
      <c r="D35" s="14">
        <f>SUM(AH27:AH35)</f>
        <v>0.21396314225641028</v>
      </c>
      <c r="E35" s="14"/>
      <c r="F35" s="32"/>
      <c r="G35" s="16">
        <f t="shared" si="1"/>
        <v>2.4231327189481817</v>
      </c>
      <c r="H35" s="17"/>
      <c r="I35" t="s">
        <v>28</v>
      </c>
      <c r="J35" s="6">
        <v>89.7</v>
      </c>
      <c r="K35" s="26">
        <v>234.94044778493597</v>
      </c>
      <c r="L35" s="6">
        <f t="shared" si="13"/>
        <v>378.1</v>
      </c>
      <c r="M35" s="6">
        <f t="shared" si="8"/>
        <v>4.1814642487870799</v>
      </c>
      <c r="N35" s="6">
        <f t="shared" si="9"/>
        <v>6.7294143999999951</v>
      </c>
      <c r="O35" s="6">
        <f t="shared" si="14"/>
        <v>695.41541795911871</v>
      </c>
      <c r="P35" s="6">
        <f t="shared" si="2"/>
        <v>1119.1626304000001</v>
      </c>
      <c r="Q35" s="1">
        <v>272</v>
      </c>
      <c r="R35" s="1">
        <v>16</v>
      </c>
      <c r="S35" s="1">
        <v>6</v>
      </c>
      <c r="T35" s="6">
        <f t="shared" si="10"/>
        <v>10</v>
      </c>
      <c r="U35" s="20">
        <v>0</v>
      </c>
      <c r="V35" s="20">
        <v>7.0000000000000001E-3</v>
      </c>
      <c r="W35" s="21" t="s">
        <v>43</v>
      </c>
      <c r="X35" s="22">
        <f t="shared" si="3"/>
        <v>0.125</v>
      </c>
      <c r="Y35" s="22"/>
      <c r="Z35" s="22"/>
      <c r="AA35" s="27">
        <f t="shared" si="11"/>
        <v>43628.22596386329</v>
      </c>
      <c r="AB35" s="27">
        <f t="shared" si="4"/>
        <v>43628.10096386329</v>
      </c>
      <c r="AC35" s="25">
        <f t="shared" si="5"/>
        <v>0.59054719662526622</v>
      </c>
      <c r="AD35" s="28"/>
      <c r="AE35" s="28"/>
      <c r="AF35" s="14">
        <f t="shared" si="6"/>
        <v>9.3464088888888814E-3</v>
      </c>
      <c r="AG35" s="14">
        <f t="shared" si="7"/>
        <v>4.673204444444441E-4</v>
      </c>
      <c r="AH35" s="14">
        <f t="shared" si="12"/>
        <v>9.8137293333333247E-3</v>
      </c>
      <c r="AI35" s="29"/>
      <c r="AJ35" s="30"/>
      <c r="AK35" s="6"/>
      <c r="AL35" s="31"/>
    </row>
    <row r="36" spans="1:38" x14ac:dyDescent="0.3">
      <c r="C36" s="14"/>
      <c r="D36" s="14"/>
      <c r="E36" s="14"/>
      <c r="F36" s="32"/>
      <c r="G36" s="16">
        <f t="shared" si="1"/>
        <v>4.3720483029610477</v>
      </c>
      <c r="H36" s="17"/>
      <c r="I36" t="s">
        <v>115</v>
      </c>
      <c r="J36" s="6">
        <v>34.6</v>
      </c>
      <c r="K36" s="26">
        <f>K$35+J36</f>
        <v>269.54044778493596</v>
      </c>
      <c r="L36" s="6">
        <f t="shared" si="13"/>
        <v>433.78330240000003</v>
      </c>
      <c r="M36" s="6">
        <f t="shared" si="8"/>
        <v>34.599999999999994</v>
      </c>
      <c r="N36" s="6">
        <f t="shared" si="9"/>
        <v>55.683302399999995</v>
      </c>
      <c r="O36" s="6">
        <f t="shared" si="14"/>
        <v>660.81541795911869</v>
      </c>
      <c r="P36" s="6">
        <f t="shared" si="2"/>
        <v>1063.4793279999999</v>
      </c>
      <c r="Q36" s="1">
        <v>431</v>
      </c>
      <c r="R36" s="1">
        <v>702</v>
      </c>
      <c r="S36" s="1">
        <v>544</v>
      </c>
      <c r="T36" s="6">
        <f t="shared" si="10"/>
        <v>159</v>
      </c>
      <c r="U36" s="20">
        <v>1E-3</v>
      </c>
      <c r="V36" s="20">
        <v>5.2999999999999999E-2</v>
      </c>
      <c r="W36" s="21" t="s">
        <v>43</v>
      </c>
      <c r="X36" s="22">
        <f t="shared" si="3"/>
        <v>0.125</v>
      </c>
      <c r="Y36" s="22"/>
      <c r="Z36" s="22"/>
      <c r="AA36" s="27">
        <f t="shared" si="11"/>
        <v>43628.30716867929</v>
      </c>
      <c r="AB36" s="27">
        <f t="shared" si="4"/>
        <v>43628.18216867929</v>
      </c>
      <c r="AC36" s="25">
        <f t="shared" si="5"/>
        <v>0.67175201262580231</v>
      </c>
      <c r="AD36" s="28"/>
      <c r="AE36" s="28"/>
      <c r="AF36" s="14">
        <f t="shared" si="6"/>
        <v>7.7337919999999991E-2</v>
      </c>
      <c r="AG36" s="14">
        <f t="shared" si="7"/>
        <v>3.8668959999999999E-3</v>
      </c>
      <c r="AH36" s="14">
        <f t="shared" si="12"/>
        <v>8.1204815999999985E-2</v>
      </c>
      <c r="AI36" s="29"/>
      <c r="AJ36" s="30"/>
      <c r="AK36" s="6"/>
      <c r="AL36" s="31">
        <v>0</v>
      </c>
    </row>
    <row r="37" spans="1:38" x14ac:dyDescent="0.3">
      <c r="C37" s="14"/>
      <c r="D37" s="14"/>
      <c r="E37" s="14"/>
      <c r="F37" s="32"/>
      <c r="G37" s="16">
        <f t="shared" si="1"/>
        <v>4.5241313109872863</v>
      </c>
      <c r="H37" s="17"/>
      <c r="I37" t="s">
        <v>114</v>
      </c>
      <c r="J37" s="6">
        <v>37.299999999999997</v>
      </c>
      <c r="K37" s="26">
        <f t="shared" ref="K37:K40" si="17">K$35+J37</f>
        <v>272.24044778493595</v>
      </c>
      <c r="L37" s="6">
        <f t="shared" si="13"/>
        <v>438.1285312</v>
      </c>
      <c r="M37" s="6">
        <f t="shared" si="8"/>
        <v>2.6999999999999886</v>
      </c>
      <c r="N37" s="6">
        <f t="shared" si="9"/>
        <v>4.3452287999999823</v>
      </c>
      <c r="O37" s="6">
        <f t="shared" si="14"/>
        <v>658.11541795911876</v>
      </c>
      <c r="P37" s="6">
        <f t="shared" si="2"/>
        <v>1059.1340992</v>
      </c>
      <c r="Q37" s="1">
        <v>338</v>
      </c>
      <c r="R37" s="1">
        <v>13</v>
      </c>
      <c r="S37" s="1">
        <v>118</v>
      </c>
      <c r="T37" s="6">
        <f t="shared" si="10"/>
        <v>-93</v>
      </c>
      <c r="U37" s="20">
        <v>-8.9999999999999993E-3</v>
      </c>
      <c r="V37" s="20">
        <v>4.0000000000000001E-3</v>
      </c>
      <c r="W37" s="21" t="s">
        <v>44</v>
      </c>
      <c r="X37" s="22">
        <f t="shared" si="3"/>
        <v>0.125</v>
      </c>
      <c r="Y37" s="22"/>
      <c r="Z37" s="22"/>
      <c r="AA37" s="27">
        <f t="shared" si="11"/>
        <v>43628.313505471291</v>
      </c>
      <c r="AB37" s="27">
        <f t="shared" si="4"/>
        <v>43628.188505471291</v>
      </c>
      <c r="AC37" s="25">
        <f t="shared" si="5"/>
        <v>0.67808880462689558</v>
      </c>
      <c r="AD37" s="28"/>
      <c r="AE37" s="28"/>
      <c r="AF37" s="14">
        <f t="shared" si="6"/>
        <v>6.035039999999975E-3</v>
      </c>
      <c r="AG37" s="14">
        <f t="shared" si="7"/>
        <v>3.0175199999999877E-4</v>
      </c>
      <c r="AH37" s="14">
        <f t="shared" si="12"/>
        <v>6.3367919999999739E-3</v>
      </c>
      <c r="AI37" s="29"/>
      <c r="AJ37" s="30"/>
      <c r="AK37" s="6"/>
      <c r="AL37" s="31"/>
    </row>
    <row r="38" spans="1:38" x14ac:dyDescent="0.3">
      <c r="C38" s="14"/>
      <c r="D38" s="14"/>
      <c r="E38" s="14"/>
      <c r="F38" s="32"/>
      <c r="G38" s="16">
        <f t="shared" si="1"/>
        <v>4.6705816149478778</v>
      </c>
      <c r="H38" s="17"/>
      <c r="I38" t="s">
        <v>120</v>
      </c>
      <c r="J38" s="6">
        <v>39.9</v>
      </c>
      <c r="K38" s="26">
        <f t="shared" si="17"/>
        <v>274.84044778493598</v>
      </c>
      <c r="L38" s="6">
        <f t="shared" si="13"/>
        <v>442.31282560000005</v>
      </c>
      <c r="M38" s="6">
        <f t="shared" si="8"/>
        <v>2.6000000000000227</v>
      </c>
      <c r="N38" s="6">
        <f t="shared" si="9"/>
        <v>4.1842944000000371</v>
      </c>
      <c r="O38" s="6">
        <f t="shared" si="14"/>
        <v>655.51541795911862</v>
      </c>
      <c r="P38" s="6">
        <f t="shared" si="2"/>
        <v>1054.9498047999998</v>
      </c>
      <c r="Q38" s="1">
        <v>337</v>
      </c>
      <c r="R38" s="1">
        <v>13</v>
      </c>
      <c r="S38" s="1">
        <v>9</v>
      </c>
      <c r="T38" s="6">
        <f t="shared" si="10"/>
        <v>-1</v>
      </c>
      <c r="U38" s="20">
        <v>-3.0000000000000001E-3</v>
      </c>
      <c r="V38" s="20">
        <v>0</v>
      </c>
      <c r="W38" s="21" t="s">
        <v>44</v>
      </c>
      <c r="X38" s="22">
        <f t="shared" si="3"/>
        <v>0.125</v>
      </c>
      <c r="Y38" s="22"/>
      <c r="Z38" s="22"/>
      <c r="AA38" s="27">
        <f t="shared" si="11"/>
        <v>43628.319607567289</v>
      </c>
      <c r="AB38" s="27">
        <f t="shared" si="4"/>
        <v>43628.194607567289</v>
      </c>
      <c r="AC38" s="25">
        <f t="shared" si="5"/>
        <v>0.68419090062525356</v>
      </c>
      <c r="AD38" s="28"/>
      <c r="AE38" s="28"/>
      <c r="AF38" s="14">
        <f t="shared" si="6"/>
        <v>5.8115200000000517E-3</v>
      </c>
      <c r="AG38" s="14">
        <f t="shared" si="7"/>
        <v>2.9057600000000262E-4</v>
      </c>
      <c r="AH38" s="14">
        <f t="shared" si="12"/>
        <v>6.1020960000000542E-3</v>
      </c>
      <c r="AI38" s="29"/>
      <c r="AJ38" s="30"/>
      <c r="AK38" s="6"/>
      <c r="AL38" s="31"/>
    </row>
    <row r="39" spans="1:38" x14ac:dyDescent="0.3">
      <c r="C39" s="14"/>
      <c r="D39" s="14"/>
      <c r="E39" s="14"/>
      <c r="F39" s="32"/>
      <c r="G39" s="16">
        <f t="shared" si="1"/>
        <v>5.1606268628966063</v>
      </c>
      <c r="H39" s="17"/>
      <c r="I39" t="s">
        <v>121</v>
      </c>
      <c r="J39" s="6">
        <v>48.6</v>
      </c>
      <c r="K39" s="26">
        <f t="shared" si="17"/>
        <v>283.54044778493596</v>
      </c>
      <c r="L39" s="6">
        <f t="shared" si="13"/>
        <v>456.31411840000004</v>
      </c>
      <c r="M39" s="6">
        <f t="shared" si="8"/>
        <v>8.6999999999999886</v>
      </c>
      <c r="N39" s="6">
        <f t="shared" si="9"/>
        <v>14.001292799999982</v>
      </c>
      <c r="O39" s="6">
        <f t="shared" si="14"/>
        <v>646.81541795911869</v>
      </c>
      <c r="P39" s="6">
        <f t="shared" si="2"/>
        <v>1040.9485119999999</v>
      </c>
      <c r="Q39" s="1">
        <v>365</v>
      </c>
      <c r="R39" s="1">
        <v>41</v>
      </c>
      <c r="S39" s="1">
        <v>17</v>
      </c>
      <c r="T39" s="6">
        <f t="shared" si="10"/>
        <v>28</v>
      </c>
      <c r="U39" s="20">
        <v>1E-3</v>
      </c>
      <c r="V39" s="20">
        <v>5.0000000000000001E-3</v>
      </c>
      <c r="W39" s="21" t="s">
        <v>44</v>
      </c>
      <c r="X39" s="22">
        <f t="shared" si="3"/>
        <v>0.125</v>
      </c>
      <c r="Y39" s="22"/>
      <c r="Z39" s="22"/>
      <c r="AA39" s="27">
        <f t="shared" si="11"/>
        <v>43628.340026119287</v>
      </c>
      <c r="AB39" s="27">
        <f t="shared" si="4"/>
        <v>43628.215026119287</v>
      </c>
      <c r="AC39" s="25">
        <f t="shared" si="5"/>
        <v>0.70460945262311725</v>
      </c>
      <c r="AD39" s="28"/>
      <c r="AE39" s="28"/>
      <c r="AF39" s="14">
        <f t="shared" si="6"/>
        <v>1.9446239999999976E-2</v>
      </c>
      <c r="AG39" s="14">
        <f t="shared" si="7"/>
        <v>9.7231199999999883E-4</v>
      </c>
      <c r="AH39" s="14">
        <f t="shared" si="12"/>
        <v>2.0418551999999975E-2</v>
      </c>
      <c r="AI39" s="29"/>
      <c r="AJ39" s="30"/>
      <c r="AK39" s="6"/>
      <c r="AL39" s="31"/>
    </row>
    <row r="40" spans="1:38" x14ac:dyDescent="0.3">
      <c r="C40" s="14"/>
      <c r="D40" s="14"/>
      <c r="E40" s="14"/>
      <c r="F40" s="32"/>
      <c r="G40" s="16">
        <f t="shared" si="1"/>
        <v>5.2901790548348799</v>
      </c>
      <c r="H40" s="17"/>
      <c r="I40" t="s">
        <v>122</v>
      </c>
      <c r="J40" s="6">
        <v>50.9</v>
      </c>
      <c r="K40" s="26">
        <f t="shared" si="17"/>
        <v>285.84044778493598</v>
      </c>
      <c r="L40" s="6">
        <f t="shared" si="13"/>
        <v>460.0156096</v>
      </c>
      <c r="M40" s="6">
        <f t="shared" si="8"/>
        <v>2.3000000000000114</v>
      </c>
      <c r="N40" s="6">
        <f t="shared" si="9"/>
        <v>3.7014912000000186</v>
      </c>
      <c r="O40" s="6">
        <f t="shared" si="14"/>
        <v>644.51541795911862</v>
      </c>
      <c r="P40" s="6">
        <f t="shared" si="2"/>
        <v>1037.2470208</v>
      </c>
      <c r="Q40" s="1">
        <v>423</v>
      </c>
      <c r="R40" s="1">
        <v>65</v>
      </c>
      <c r="S40" s="1">
        <v>6</v>
      </c>
      <c r="T40" s="6">
        <f t="shared" si="10"/>
        <v>58</v>
      </c>
      <c r="U40" s="20">
        <v>5.0000000000000001E-3</v>
      </c>
      <c r="V40" s="20">
        <v>0.03</v>
      </c>
      <c r="W40" s="21" t="s">
        <v>44</v>
      </c>
      <c r="X40" s="22">
        <f t="shared" si="3"/>
        <v>0.125</v>
      </c>
      <c r="Y40" s="22"/>
      <c r="Z40" s="22"/>
      <c r="AA40" s="27">
        <f t="shared" si="11"/>
        <v>43628.345424127285</v>
      </c>
      <c r="AB40" s="27">
        <f t="shared" si="4"/>
        <v>43628.220424127285</v>
      </c>
      <c r="AC40" s="25">
        <f t="shared" si="5"/>
        <v>0.71000746062054532</v>
      </c>
      <c r="AD40" s="28"/>
      <c r="AE40" s="28"/>
      <c r="AF40" s="14">
        <f t="shared" si="6"/>
        <v>5.140960000000026E-3</v>
      </c>
      <c r="AG40" s="14">
        <f t="shared" si="7"/>
        <v>2.5704800000000131E-4</v>
      </c>
      <c r="AH40" s="14">
        <f t="shared" si="12"/>
        <v>5.398008000000027E-3</v>
      </c>
      <c r="AI40" s="29"/>
      <c r="AJ40" s="30"/>
      <c r="AK40" s="6"/>
      <c r="AL40" s="31"/>
    </row>
    <row r="41" spans="1:38" x14ac:dyDescent="0.3">
      <c r="A41" t="s">
        <v>15</v>
      </c>
      <c r="B41">
        <v>1</v>
      </c>
      <c r="C41" s="14">
        <v>0.11041666666666666</v>
      </c>
      <c r="D41" s="14">
        <f>SUM(AH36:AH41)</f>
        <v>0.25602083333333325</v>
      </c>
      <c r="E41" s="14"/>
      <c r="F41" s="32"/>
      <c r="G41" s="16">
        <f t="shared" si="1"/>
        <v>8.5676327188848518</v>
      </c>
      <c r="H41" s="17"/>
      <c r="I41" t="s">
        <v>124</v>
      </c>
      <c r="J41" s="6">
        <v>51.4</v>
      </c>
      <c r="K41" s="26">
        <v>286.32784538296346</v>
      </c>
      <c r="L41" s="6">
        <f t="shared" si="13"/>
        <v>460.79999999999995</v>
      </c>
      <c r="M41" s="6">
        <f t="shared" si="8"/>
        <v>0.48739759802748495</v>
      </c>
      <c r="N41" s="6">
        <f t="shared" si="9"/>
        <v>0.78439039999994475</v>
      </c>
      <c r="O41" s="6">
        <f t="shared" si="14"/>
        <v>644.02802036109119</v>
      </c>
      <c r="P41" s="6">
        <f t="shared" si="2"/>
        <v>1036.4626304000001</v>
      </c>
      <c r="Q41" s="1">
        <v>419</v>
      </c>
      <c r="R41" s="1">
        <v>0</v>
      </c>
      <c r="S41" s="1">
        <v>4</v>
      </c>
      <c r="T41" s="6">
        <f t="shared" si="10"/>
        <v>-4</v>
      </c>
      <c r="U41" s="20">
        <v>0</v>
      </c>
      <c r="V41" s="20">
        <v>0</v>
      </c>
      <c r="W41" s="21" t="s">
        <v>44</v>
      </c>
      <c r="X41" s="22">
        <f t="shared" si="3"/>
        <v>0.125</v>
      </c>
      <c r="Y41" s="22"/>
      <c r="Z41" s="22"/>
      <c r="AA41" s="27">
        <f t="shared" si="11"/>
        <v>43628.48198469662</v>
      </c>
      <c r="AB41" s="27">
        <f t="shared" si="4"/>
        <v>43628.35698469662</v>
      </c>
      <c r="AC41" s="25">
        <f t="shared" si="5"/>
        <v>0.84656802995596081</v>
      </c>
      <c r="AD41" s="28"/>
      <c r="AE41" s="28"/>
      <c r="AF41" s="14">
        <f t="shared" si="6"/>
        <v>1.0894311111110343E-3</v>
      </c>
      <c r="AG41" s="14">
        <f t="shared" si="7"/>
        <v>0.1354711382222222</v>
      </c>
      <c r="AH41" s="14">
        <f t="shared" si="12"/>
        <v>0.13656056933333324</v>
      </c>
      <c r="AI41" s="29"/>
      <c r="AJ41" s="30"/>
      <c r="AK41" s="6">
        <v>15</v>
      </c>
      <c r="AL41" s="31">
        <v>180</v>
      </c>
    </row>
    <row r="42" spans="1:38" x14ac:dyDescent="0.3">
      <c r="C42" s="14"/>
      <c r="D42" s="14"/>
      <c r="E42" s="14"/>
      <c r="F42" s="32"/>
      <c r="G42" s="16">
        <f t="shared" si="1"/>
        <v>9.2322917909477837</v>
      </c>
      <c r="H42" s="17"/>
      <c r="I42" t="s">
        <v>116</v>
      </c>
      <c r="J42" s="6">
        <v>11.8</v>
      </c>
      <c r="K42" s="26">
        <f>K$41+J42</f>
        <v>298.12784538296347</v>
      </c>
      <c r="L42" s="6">
        <f t="shared" si="13"/>
        <v>479.79025919999998</v>
      </c>
      <c r="M42" s="6">
        <f t="shared" si="8"/>
        <v>11.800000000000011</v>
      </c>
      <c r="N42" s="6">
        <f t="shared" si="9"/>
        <v>18.990259200000018</v>
      </c>
      <c r="O42" s="6">
        <f t="shared" si="14"/>
        <v>632.22802036109124</v>
      </c>
      <c r="P42" s="6">
        <f t="shared" si="2"/>
        <v>1017.4723712000001</v>
      </c>
      <c r="Q42" s="1">
        <v>625</v>
      </c>
      <c r="R42" s="1">
        <v>409</v>
      </c>
      <c r="S42" s="1">
        <v>202</v>
      </c>
      <c r="T42" s="6">
        <f t="shared" si="10"/>
        <v>206</v>
      </c>
      <c r="U42" s="20">
        <v>6.0000000000000001E-3</v>
      </c>
      <c r="V42" s="20">
        <v>4.3999999999999997E-2</v>
      </c>
      <c r="W42" s="21" t="s">
        <v>44</v>
      </c>
      <c r="X42" s="22">
        <f t="shared" si="3"/>
        <v>0.125</v>
      </c>
      <c r="Y42" s="22"/>
      <c r="Z42" s="22"/>
      <c r="AA42" s="27">
        <f t="shared" si="11"/>
        <v>43628.509678824623</v>
      </c>
      <c r="AB42" s="27">
        <f t="shared" si="4"/>
        <v>43628.384678824623</v>
      </c>
      <c r="AC42" s="25">
        <f t="shared" si="5"/>
        <v>0.87426215795858297</v>
      </c>
      <c r="AD42" s="28"/>
      <c r="AE42" s="28"/>
      <c r="AF42" s="14">
        <f t="shared" si="6"/>
        <v>2.6375360000000025E-2</v>
      </c>
      <c r="AG42" s="14">
        <f t="shared" si="7"/>
        <v>1.3187680000000014E-3</v>
      </c>
      <c r="AH42" s="14">
        <f t="shared" si="12"/>
        <v>2.7694128000000026E-2</v>
      </c>
      <c r="AI42" s="29"/>
      <c r="AJ42" s="30"/>
      <c r="AK42" s="6"/>
      <c r="AL42" s="31"/>
    </row>
    <row r="43" spans="1:38" x14ac:dyDescent="0.3">
      <c r="C43" s="14"/>
      <c r="D43" s="14"/>
      <c r="E43" s="14"/>
      <c r="F43" s="32"/>
      <c r="G43" s="16">
        <f t="shared" si="1"/>
        <v>10.015237646992318</v>
      </c>
      <c r="H43" s="17"/>
      <c r="I43" t="s">
        <v>117</v>
      </c>
      <c r="J43" s="6">
        <v>25.7</v>
      </c>
      <c r="K43" s="26">
        <f t="shared" ref="K43:K48" si="18">K$41+J43</f>
        <v>312.02784538296345</v>
      </c>
      <c r="L43" s="6">
        <f t="shared" si="13"/>
        <v>502.16014079999997</v>
      </c>
      <c r="M43" s="6">
        <f t="shared" si="8"/>
        <v>13.899999999999977</v>
      </c>
      <c r="N43" s="6">
        <f t="shared" si="9"/>
        <v>22.369881599999964</v>
      </c>
      <c r="O43" s="6">
        <f t="shared" si="14"/>
        <v>618.32802036109115</v>
      </c>
      <c r="P43" s="6">
        <f t="shared" si="2"/>
        <v>995.1024895999999</v>
      </c>
      <c r="Q43" s="1">
        <v>950</v>
      </c>
      <c r="R43" s="1">
        <v>355</v>
      </c>
      <c r="S43" s="1">
        <v>32</v>
      </c>
      <c r="T43" s="6">
        <f t="shared" si="10"/>
        <v>325</v>
      </c>
      <c r="U43" s="20">
        <v>4.0000000000000001E-3</v>
      </c>
      <c r="V43" s="20">
        <v>1.4999999999999999E-2</v>
      </c>
      <c r="W43" s="21" t="s">
        <v>44</v>
      </c>
      <c r="X43" s="22">
        <f t="shared" si="3"/>
        <v>0.125</v>
      </c>
      <c r="Y43" s="22"/>
      <c r="Z43" s="22"/>
      <c r="AA43" s="27">
        <f t="shared" si="11"/>
        <v>43628.542301568625</v>
      </c>
      <c r="AB43" s="27">
        <f t="shared" si="4"/>
        <v>43628.417301568625</v>
      </c>
      <c r="AC43" s="25">
        <f t="shared" si="5"/>
        <v>0.90688490196043858</v>
      </c>
      <c r="AD43" s="28"/>
      <c r="AE43" s="28"/>
      <c r="AF43" s="14">
        <f t="shared" si="6"/>
        <v>3.1069279999999949E-2</v>
      </c>
      <c r="AG43" s="14">
        <f t="shared" si="7"/>
        <v>1.5534639999999975E-3</v>
      </c>
      <c r="AH43" s="14">
        <f t="shared" si="12"/>
        <v>3.2622743999999947E-2</v>
      </c>
      <c r="AI43" s="29"/>
      <c r="AJ43" s="30"/>
      <c r="AK43" s="6"/>
      <c r="AL43" s="31"/>
    </row>
    <row r="44" spans="1:38" x14ac:dyDescent="0.3">
      <c r="C44" s="14"/>
      <c r="D44" s="14"/>
      <c r="E44" s="14"/>
      <c r="F44" s="32"/>
      <c r="G44" s="33">
        <f t="shared" si="1"/>
        <v>11.119247630937025</v>
      </c>
      <c r="H44" s="6"/>
      <c r="I44" t="s">
        <v>118</v>
      </c>
      <c r="J44" s="6">
        <v>45.3</v>
      </c>
      <c r="K44" s="26">
        <f t="shared" si="18"/>
        <v>331.62784538296347</v>
      </c>
      <c r="L44" s="6">
        <f t="shared" si="13"/>
        <v>533.70328319999999</v>
      </c>
      <c r="M44" s="6">
        <f t="shared" si="8"/>
        <v>19.600000000000023</v>
      </c>
      <c r="N44" s="6">
        <f t="shared" si="9"/>
        <v>31.54314240000004</v>
      </c>
      <c r="O44" s="6">
        <f t="shared" si="14"/>
        <v>598.72802036109124</v>
      </c>
      <c r="P44" s="6">
        <f t="shared" si="2"/>
        <v>963.55934720000005</v>
      </c>
      <c r="Q44" s="1">
        <v>1385</v>
      </c>
      <c r="R44" s="1">
        <v>456</v>
      </c>
      <c r="S44" s="1">
        <v>22</v>
      </c>
      <c r="T44" s="6">
        <f t="shared" si="10"/>
        <v>435</v>
      </c>
      <c r="U44" s="20">
        <v>5.0000000000000001E-3</v>
      </c>
      <c r="V44" s="20">
        <v>8.0000000000000002E-3</v>
      </c>
      <c r="W44" s="21" t="s">
        <v>44</v>
      </c>
      <c r="X44" s="22">
        <f t="shared" si="3"/>
        <v>0.125</v>
      </c>
      <c r="Y44" s="22"/>
      <c r="Z44" s="22"/>
      <c r="AA44" s="27">
        <f t="shared" si="11"/>
        <v>43628.588301984622</v>
      </c>
      <c r="AB44" s="27">
        <f t="shared" si="4"/>
        <v>43628.463301984622</v>
      </c>
      <c r="AC44" s="25">
        <f t="shared" si="5"/>
        <v>0.95288531795813469</v>
      </c>
      <c r="AD44" s="28"/>
      <c r="AE44" s="28"/>
      <c r="AF44" s="14">
        <f t="shared" si="6"/>
        <v>4.3809920000000058E-2</v>
      </c>
      <c r="AG44" s="14">
        <f t="shared" si="7"/>
        <v>2.1904960000000031E-3</v>
      </c>
      <c r="AH44" s="14">
        <f t="shared" si="12"/>
        <v>4.6000416000000058E-2</v>
      </c>
      <c r="AI44" s="29"/>
      <c r="AJ44" s="30"/>
      <c r="AK44" s="6"/>
      <c r="AL44" s="31"/>
    </row>
    <row r="45" spans="1:38" x14ac:dyDescent="0.3">
      <c r="C45" s="14"/>
      <c r="D45" s="14"/>
      <c r="E45" s="14"/>
      <c r="F45" s="32"/>
      <c r="G45" s="33">
        <f t="shared" si="1"/>
        <v>11.319521550962236</v>
      </c>
      <c r="H45" s="6"/>
      <c r="I45" t="s">
        <v>119</v>
      </c>
      <c r="J45" s="6">
        <v>48.5</v>
      </c>
      <c r="K45" s="26">
        <f t="shared" si="18"/>
        <v>334.82784538296346</v>
      </c>
      <c r="L45" s="6">
        <f t="shared" si="13"/>
        <v>538.85318399999994</v>
      </c>
      <c r="M45" s="6">
        <f t="shared" si="8"/>
        <v>3.1999999999999886</v>
      </c>
      <c r="N45" s="6">
        <f t="shared" si="9"/>
        <v>5.1499007999999824</v>
      </c>
      <c r="O45" s="6">
        <f t="shared" si="14"/>
        <v>595.52802036109119</v>
      </c>
      <c r="P45" s="6">
        <f t="shared" si="2"/>
        <v>958.40944639999998</v>
      </c>
      <c r="Q45" s="1">
        <v>1524</v>
      </c>
      <c r="R45" s="1">
        <v>140</v>
      </c>
      <c r="S45" s="1">
        <v>4</v>
      </c>
      <c r="T45" s="6">
        <f t="shared" si="10"/>
        <v>139</v>
      </c>
      <c r="U45" s="20">
        <v>8.0000000000000002E-3</v>
      </c>
      <c r="V45" s="20">
        <v>0.02</v>
      </c>
      <c r="W45" s="21" t="s">
        <v>44</v>
      </c>
      <c r="X45" s="22">
        <f t="shared" si="3"/>
        <v>0.125</v>
      </c>
      <c r="Y45" s="22"/>
      <c r="Z45" s="22"/>
      <c r="AA45" s="27">
        <f t="shared" si="11"/>
        <v>43628.59664673129</v>
      </c>
      <c r="AB45" s="27">
        <f t="shared" si="4"/>
        <v>43628.47164673129</v>
      </c>
      <c r="AC45" s="25">
        <f t="shared" si="5"/>
        <v>0.96123006462585181</v>
      </c>
      <c r="AD45" s="28"/>
      <c r="AE45" s="28"/>
      <c r="AF45" s="14">
        <f t="shared" si="6"/>
        <v>7.9473777777777505E-3</v>
      </c>
      <c r="AG45" s="14">
        <f t="shared" si="7"/>
        <v>3.9736888888888757E-4</v>
      </c>
      <c r="AH45" s="14">
        <f t="shared" si="12"/>
        <v>8.3447466666666387E-3</v>
      </c>
      <c r="AI45" s="29">
        <v>27</v>
      </c>
      <c r="AJ45" s="30"/>
      <c r="AK45" s="6"/>
      <c r="AL45" s="31"/>
    </row>
    <row r="46" spans="1:38" x14ac:dyDescent="0.3">
      <c r="C46" s="14"/>
      <c r="D46" s="14"/>
      <c r="E46" s="14"/>
      <c r="F46" s="32"/>
      <c r="G46" s="33">
        <f t="shared" si="1"/>
        <v>11.53258470230503</v>
      </c>
      <c r="H46" s="6"/>
      <c r="I46" t="s">
        <v>123</v>
      </c>
      <c r="J46" s="6">
        <v>51.4</v>
      </c>
      <c r="K46" s="26">
        <f t="shared" si="18"/>
        <v>337.72784538296344</v>
      </c>
      <c r="L46" s="6">
        <f t="shared" si="13"/>
        <v>543.52028159999998</v>
      </c>
      <c r="M46" s="6">
        <f t="shared" si="8"/>
        <v>2.8999999999999773</v>
      </c>
      <c r="N46" s="6">
        <f t="shared" si="9"/>
        <v>4.6670975999999635</v>
      </c>
      <c r="O46" s="6">
        <f t="shared" si="14"/>
        <v>592.62802036109122</v>
      </c>
      <c r="P46" s="6">
        <f t="shared" si="2"/>
        <v>953.74234880000006</v>
      </c>
      <c r="Q46" s="1">
        <v>1839</v>
      </c>
      <c r="R46" s="1">
        <v>321</v>
      </c>
      <c r="S46" s="1">
        <v>0</v>
      </c>
      <c r="T46" s="6">
        <f t="shared" si="10"/>
        <v>315</v>
      </c>
      <c r="U46" s="20">
        <v>2.1999999999999999E-2</v>
      </c>
      <c r="V46" s="20">
        <v>3.3000000000000002E-2</v>
      </c>
      <c r="W46" s="21" t="s">
        <v>44</v>
      </c>
      <c r="X46" s="22">
        <f t="shared" si="3"/>
        <v>0.125</v>
      </c>
      <c r="Y46" s="22"/>
      <c r="Z46" s="22"/>
      <c r="AA46" s="27">
        <f t="shared" si="11"/>
        <v>43628.605524362596</v>
      </c>
      <c r="AB46" s="27">
        <f t="shared" si="4"/>
        <v>43628.480524362596</v>
      </c>
      <c r="AC46" s="25">
        <f t="shared" si="5"/>
        <v>0.97010769593180157</v>
      </c>
      <c r="AD46" s="28"/>
      <c r="AE46" s="28"/>
      <c r="AF46" s="14">
        <f t="shared" si="6"/>
        <v>8.4548869565216726E-3</v>
      </c>
      <c r="AG46" s="14">
        <f t="shared" si="7"/>
        <v>4.2274434782608365E-4</v>
      </c>
      <c r="AH46" s="14">
        <f t="shared" si="12"/>
        <v>8.8776313043477557E-3</v>
      </c>
      <c r="AI46" s="29">
        <v>23</v>
      </c>
      <c r="AJ46" s="30"/>
      <c r="AK46" s="6"/>
      <c r="AL46" s="31"/>
    </row>
    <row r="47" spans="1:38" x14ac:dyDescent="0.3">
      <c r="C47" s="14"/>
      <c r="D47" s="14"/>
      <c r="E47" s="14"/>
      <c r="F47" s="32"/>
      <c r="G47" s="33">
        <f t="shared" si="1"/>
        <v>11.62357453617733</v>
      </c>
      <c r="H47" s="6"/>
      <c r="I47" t="s">
        <v>125</v>
      </c>
      <c r="J47" s="6">
        <v>52.8</v>
      </c>
      <c r="K47" s="26">
        <f t="shared" si="18"/>
        <v>339.12784538296347</v>
      </c>
      <c r="L47" s="6">
        <f t="shared" si="13"/>
        <v>545.77336319999995</v>
      </c>
      <c r="M47" s="6">
        <f t="shared" si="8"/>
        <v>1.4000000000000341</v>
      </c>
      <c r="N47" s="6">
        <f t="shared" si="9"/>
        <v>2.2530816000000549</v>
      </c>
      <c r="O47" s="6">
        <f t="shared" si="14"/>
        <v>591.22802036109124</v>
      </c>
      <c r="P47" s="6">
        <f t="shared" si="2"/>
        <v>951.48926720000009</v>
      </c>
      <c r="Q47" s="1">
        <v>1930</v>
      </c>
      <c r="R47" s="1">
        <v>104</v>
      </c>
      <c r="S47" s="1">
        <v>17</v>
      </c>
      <c r="T47" s="6">
        <f t="shared" si="10"/>
        <v>91</v>
      </c>
      <c r="U47" s="20">
        <v>1.0999999999999999E-2</v>
      </c>
      <c r="V47" s="20">
        <v>2.8000000000000001E-2</v>
      </c>
      <c r="W47" s="21" t="s">
        <v>44</v>
      </c>
      <c r="X47" s="22">
        <f t="shared" si="3"/>
        <v>0.125</v>
      </c>
      <c r="Y47" s="22"/>
      <c r="Z47" s="22"/>
      <c r="AA47" s="27">
        <f t="shared" si="11"/>
        <v>43628.609315605674</v>
      </c>
      <c r="AB47" s="27">
        <f t="shared" si="4"/>
        <v>43628.484315605674</v>
      </c>
      <c r="AC47" s="25">
        <f t="shared" si="5"/>
        <v>0.97389893900981406</v>
      </c>
      <c r="AD47" s="28"/>
      <c r="AE47" s="28"/>
      <c r="AF47" s="14">
        <f t="shared" si="6"/>
        <v>3.61070769230778E-3</v>
      </c>
      <c r="AG47" s="14">
        <f t="shared" si="7"/>
        <v>1.8053538461538902E-4</v>
      </c>
      <c r="AH47" s="14">
        <f t="shared" si="12"/>
        <v>3.7912430769231689E-3</v>
      </c>
      <c r="AI47" s="29">
        <v>26</v>
      </c>
      <c r="AJ47" s="30"/>
      <c r="AK47" s="6"/>
      <c r="AL47" s="31"/>
    </row>
    <row r="48" spans="1:38" x14ac:dyDescent="0.3">
      <c r="C48" s="14"/>
      <c r="D48" s="14"/>
      <c r="E48" s="14"/>
      <c r="F48" s="32"/>
      <c r="G48" s="33">
        <f t="shared" si="1"/>
        <v>11.775657544203568</v>
      </c>
      <c r="H48" s="6"/>
      <c r="I48" t="s">
        <v>126</v>
      </c>
      <c r="J48" s="6">
        <v>55.5</v>
      </c>
      <c r="K48" s="26">
        <f t="shared" si="18"/>
        <v>341.82784538296346</v>
      </c>
      <c r="L48" s="6">
        <f t="shared" si="13"/>
        <v>550.11859200000004</v>
      </c>
      <c r="M48" s="6">
        <f t="shared" si="8"/>
        <v>2.6999999999999886</v>
      </c>
      <c r="N48" s="6">
        <f t="shared" si="9"/>
        <v>4.3452287999999823</v>
      </c>
      <c r="O48" s="6">
        <f t="shared" si="14"/>
        <v>588.52802036109119</v>
      </c>
      <c r="P48" s="6">
        <f t="shared" si="2"/>
        <v>947.1440384</v>
      </c>
      <c r="Q48" s="1">
        <v>1877</v>
      </c>
      <c r="R48" s="1">
        <v>0</v>
      </c>
      <c r="S48" s="1">
        <v>63</v>
      </c>
      <c r="T48" s="6">
        <f t="shared" si="10"/>
        <v>-53</v>
      </c>
      <c r="U48" s="20">
        <v>-4.0000000000000001E-3</v>
      </c>
      <c r="V48" s="20">
        <v>0</v>
      </c>
      <c r="W48" s="21" t="s">
        <v>44</v>
      </c>
      <c r="X48" s="22">
        <f t="shared" si="3"/>
        <v>0.125</v>
      </c>
      <c r="Y48" s="22"/>
      <c r="Z48" s="22"/>
      <c r="AA48" s="27">
        <f t="shared" si="11"/>
        <v>43628.615652397675</v>
      </c>
      <c r="AB48" s="27">
        <f t="shared" si="4"/>
        <v>43628.490652397675</v>
      </c>
      <c r="AC48" s="25">
        <f t="shared" si="5"/>
        <v>0.98023573101090733</v>
      </c>
      <c r="AD48" s="28"/>
      <c r="AE48" s="28"/>
      <c r="AF48" s="14">
        <f t="shared" si="6"/>
        <v>6.035039999999975E-3</v>
      </c>
      <c r="AG48" s="14">
        <f t="shared" si="7"/>
        <v>3.0175199999999877E-4</v>
      </c>
      <c r="AH48" s="14">
        <f t="shared" si="12"/>
        <v>6.3367919999999739E-3</v>
      </c>
      <c r="AI48" s="29"/>
      <c r="AJ48" s="30"/>
      <c r="AK48" s="6"/>
      <c r="AL48" s="31"/>
    </row>
    <row r="49" spans="1:38" x14ac:dyDescent="0.3">
      <c r="A49" t="s">
        <v>16</v>
      </c>
      <c r="B49">
        <v>1</v>
      </c>
      <c r="C49" s="14">
        <v>0.12430555555555556</v>
      </c>
      <c r="D49" s="14">
        <f>SUM(AF42:AF48)</f>
        <v>0.12730257242660722</v>
      </c>
      <c r="E49" s="14"/>
      <c r="F49" s="32"/>
      <c r="G49" s="33">
        <f t="shared" si="1"/>
        <v>11.803006824280601</v>
      </c>
      <c r="H49" s="6"/>
      <c r="I49" t="s">
        <v>127</v>
      </c>
      <c r="J49" s="6">
        <v>56</v>
      </c>
      <c r="K49" s="26">
        <v>342.31338980354724</v>
      </c>
      <c r="L49" s="6">
        <f t="shared" si="13"/>
        <v>550.9</v>
      </c>
      <c r="M49" s="6">
        <f t="shared" si="8"/>
        <v>0.48554442058377845</v>
      </c>
      <c r="N49" s="6">
        <f t="shared" si="9"/>
        <v>0.78140799999998034</v>
      </c>
      <c r="O49" s="6">
        <f t="shared" si="14"/>
        <v>588.04247594050742</v>
      </c>
      <c r="P49" s="6">
        <f t="shared" si="2"/>
        <v>946.36263040000006</v>
      </c>
      <c r="Q49" s="1">
        <v>1865</v>
      </c>
      <c r="R49" s="1">
        <v>1</v>
      </c>
      <c r="S49" s="1">
        <v>7</v>
      </c>
      <c r="T49" s="6">
        <f t="shared" si="10"/>
        <v>-12</v>
      </c>
      <c r="U49" s="20">
        <v>-3.0000000000000001E-3</v>
      </c>
      <c r="V49" s="20">
        <v>0</v>
      </c>
      <c r="W49" s="21" t="s">
        <v>44</v>
      </c>
      <c r="X49" s="22">
        <f t="shared" si="3"/>
        <v>0.125</v>
      </c>
      <c r="Y49" s="22"/>
      <c r="Z49" s="22"/>
      <c r="AA49" s="27">
        <f t="shared" si="11"/>
        <v>43628.616791951012</v>
      </c>
      <c r="AB49" s="27">
        <f t="shared" si="4"/>
        <v>43628.491791951012</v>
      </c>
      <c r="AC49" s="25">
        <f t="shared" si="5"/>
        <v>0.98137528434745036</v>
      </c>
      <c r="AD49" s="28"/>
      <c r="AE49" s="28"/>
      <c r="AF49" s="14">
        <f t="shared" si="6"/>
        <v>1.0852888888888616E-3</v>
      </c>
      <c r="AG49" s="14">
        <f t="shared" si="7"/>
        <v>5.4264444444443082E-5</v>
      </c>
      <c r="AH49" s="14">
        <f t="shared" si="12"/>
        <v>1.1395533333333047E-3</v>
      </c>
      <c r="AI49" s="29"/>
      <c r="AJ49" s="30"/>
      <c r="AK49" s="6"/>
      <c r="AL49" s="31"/>
    </row>
    <row r="50" spans="1:38" x14ac:dyDescent="0.3">
      <c r="C50" s="14"/>
      <c r="D50" s="14"/>
      <c r="E50" s="14"/>
      <c r="F50" s="32"/>
      <c r="G50" s="33">
        <f t="shared" si="1"/>
        <v>12.084642024245113</v>
      </c>
      <c r="H50" s="6"/>
      <c r="I50" t="s">
        <v>128</v>
      </c>
      <c r="J50" s="6">
        <v>5</v>
      </c>
      <c r="K50" s="26">
        <f>K$49+J50</f>
        <v>347.31338980354724</v>
      </c>
      <c r="L50" s="6">
        <f t="shared" si="13"/>
        <v>558.94671999999991</v>
      </c>
      <c r="M50" s="6">
        <f t="shared" si="8"/>
        <v>5</v>
      </c>
      <c r="N50" s="6">
        <f t="shared" si="9"/>
        <v>8.0467200000000005</v>
      </c>
      <c r="O50" s="6">
        <f t="shared" si="14"/>
        <v>583.04247594050742</v>
      </c>
      <c r="P50" s="6">
        <f t="shared" si="2"/>
        <v>938.31591040000001</v>
      </c>
      <c r="Q50" s="1">
        <v>1863</v>
      </c>
      <c r="R50" s="1">
        <v>27</v>
      </c>
      <c r="S50" s="1">
        <v>24</v>
      </c>
      <c r="T50" s="6">
        <f t="shared" si="10"/>
        <v>-2</v>
      </c>
      <c r="U50" s="20">
        <v>0</v>
      </c>
      <c r="V50" s="20">
        <v>3.0000000000000001E-3</v>
      </c>
      <c r="W50" s="21" t="s">
        <v>44</v>
      </c>
      <c r="X50" s="22">
        <f t="shared" si="3"/>
        <v>0.125</v>
      </c>
      <c r="Y50" s="22"/>
      <c r="Z50" s="22"/>
      <c r="AA50" s="27">
        <f t="shared" si="11"/>
        <v>43628.62852675101</v>
      </c>
      <c r="AB50" s="27">
        <f t="shared" si="4"/>
        <v>43628.50352675101</v>
      </c>
      <c r="AC50" s="25">
        <f t="shared" si="5"/>
        <v>0.9931100843459717</v>
      </c>
      <c r="AD50" s="28"/>
      <c r="AE50" s="28"/>
      <c r="AF50" s="14">
        <f t="shared" si="6"/>
        <v>1.1176E-2</v>
      </c>
      <c r="AG50" s="14">
        <f t="shared" si="7"/>
        <v>5.5880000000000003E-4</v>
      </c>
      <c r="AH50" s="14">
        <f t="shared" si="12"/>
        <v>1.17348E-2</v>
      </c>
      <c r="AI50" s="29"/>
      <c r="AJ50" s="30"/>
      <c r="AK50" s="6"/>
      <c r="AL50" s="31"/>
    </row>
    <row r="51" spans="1:38" x14ac:dyDescent="0.3">
      <c r="C51" s="14"/>
      <c r="D51" s="14"/>
      <c r="E51" s="14"/>
      <c r="F51" s="32"/>
      <c r="G51" s="33">
        <f t="shared" si="1"/>
        <v>12.901384104159661</v>
      </c>
      <c r="H51" s="6"/>
      <c r="I51" t="s">
        <v>129</v>
      </c>
      <c r="J51" s="6">
        <v>19.5</v>
      </c>
      <c r="K51" s="26">
        <f t="shared" ref="K51:K58" si="19">K$49+J51</f>
        <v>361.81338980354724</v>
      </c>
      <c r="L51" s="6">
        <f t="shared" si="13"/>
        <v>582.28220799999997</v>
      </c>
      <c r="M51" s="6">
        <f t="shared" si="8"/>
        <v>14.5</v>
      </c>
      <c r="N51" s="6">
        <f t="shared" si="9"/>
        <v>23.335488000000002</v>
      </c>
      <c r="O51" s="6">
        <f t="shared" si="14"/>
        <v>568.54247594050742</v>
      </c>
      <c r="P51" s="6">
        <f t="shared" si="2"/>
        <v>914.98042240000007</v>
      </c>
      <c r="Q51" s="1">
        <v>2202</v>
      </c>
      <c r="R51" s="1">
        <v>341</v>
      </c>
      <c r="S51" s="1">
        <v>5</v>
      </c>
      <c r="T51" s="6">
        <f t="shared" si="10"/>
        <v>339</v>
      </c>
      <c r="U51" s="20">
        <v>5.0000000000000001E-3</v>
      </c>
      <c r="V51" s="20">
        <v>1.0999999999999999E-2</v>
      </c>
      <c r="W51" s="21" t="s">
        <v>44</v>
      </c>
      <c r="X51" s="22">
        <f t="shared" si="3"/>
        <v>0.125</v>
      </c>
      <c r="Y51" s="22"/>
      <c r="Z51" s="22"/>
      <c r="AA51" s="27">
        <f t="shared" si="11"/>
        <v>43628.662557671007</v>
      </c>
      <c r="AB51" s="27">
        <f t="shared" si="4"/>
        <v>43628.537557671007</v>
      </c>
      <c r="AC51" s="25">
        <f t="shared" si="5"/>
        <v>1.0271410043424112</v>
      </c>
      <c r="AD51" s="28"/>
      <c r="AE51" s="28"/>
      <c r="AF51" s="14">
        <f t="shared" si="6"/>
        <v>3.2410399999999999E-2</v>
      </c>
      <c r="AG51" s="14">
        <f t="shared" si="7"/>
        <v>1.6205200000000001E-3</v>
      </c>
      <c r="AH51" s="14">
        <f t="shared" si="12"/>
        <v>3.4030919999999999E-2</v>
      </c>
      <c r="AI51" s="29"/>
      <c r="AJ51" s="30"/>
      <c r="AK51" s="6"/>
      <c r="AL51" s="31"/>
    </row>
    <row r="52" spans="1:38" x14ac:dyDescent="0.3">
      <c r="C52" s="14"/>
      <c r="D52" s="14"/>
      <c r="E52" s="14"/>
      <c r="F52" s="32"/>
      <c r="G52" s="33">
        <f t="shared" si="1"/>
        <v>13.329469608084764</v>
      </c>
      <c r="H52" s="6"/>
      <c r="I52" t="s">
        <v>130</v>
      </c>
      <c r="J52" s="6">
        <v>27.1</v>
      </c>
      <c r="K52" s="26">
        <f t="shared" si="19"/>
        <v>369.41338980354726</v>
      </c>
      <c r="L52" s="6">
        <f t="shared" si="13"/>
        <v>594.51322240000002</v>
      </c>
      <c r="M52" s="6">
        <f t="shared" si="8"/>
        <v>7.6000000000000227</v>
      </c>
      <c r="N52" s="6">
        <f t="shared" si="9"/>
        <v>12.231014400000037</v>
      </c>
      <c r="O52" s="6">
        <f t="shared" si="14"/>
        <v>560.94247594050739</v>
      </c>
      <c r="P52" s="6">
        <f t="shared" si="2"/>
        <v>902.74940800000002</v>
      </c>
      <c r="Q52" s="1">
        <v>2163</v>
      </c>
      <c r="R52" s="1">
        <v>22</v>
      </c>
      <c r="S52" s="1">
        <v>62</v>
      </c>
      <c r="T52" s="6">
        <f t="shared" si="10"/>
        <v>-39</v>
      </c>
      <c r="U52" s="20">
        <v>0</v>
      </c>
      <c r="V52" s="20">
        <v>7.0000000000000001E-3</v>
      </c>
      <c r="W52" s="21" t="s">
        <v>44</v>
      </c>
      <c r="X52" s="22">
        <f t="shared" si="3"/>
        <v>0.125</v>
      </c>
      <c r="Y52" s="22"/>
      <c r="Z52" s="22"/>
      <c r="AA52" s="27">
        <f t="shared" si="11"/>
        <v>43628.680394567004</v>
      </c>
      <c r="AB52" s="27">
        <f t="shared" si="4"/>
        <v>43628.555394567004</v>
      </c>
      <c r="AC52" s="25">
        <f t="shared" si="5"/>
        <v>1.0449779003392905</v>
      </c>
      <c r="AD52" s="28"/>
      <c r="AE52" s="28"/>
      <c r="AF52" s="14">
        <f t="shared" si="6"/>
        <v>1.6987520000000051E-2</v>
      </c>
      <c r="AG52" s="14">
        <f t="shared" si="7"/>
        <v>8.493760000000026E-4</v>
      </c>
      <c r="AH52" s="14">
        <f t="shared" si="12"/>
        <v>1.7836896000000053E-2</v>
      </c>
      <c r="AI52" s="29"/>
      <c r="AJ52" s="30"/>
      <c r="AK52" s="6"/>
      <c r="AL52" s="31"/>
    </row>
    <row r="53" spans="1:38" x14ac:dyDescent="0.3">
      <c r="C53" s="14"/>
      <c r="D53" s="14"/>
      <c r="E53" s="14"/>
      <c r="F53" s="32"/>
      <c r="G53" s="33">
        <f t="shared" si="1"/>
        <v>13.430858280044049</v>
      </c>
      <c r="H53" s="6"/>
      <c r="I53" t="s">
        <v>131</v>
      </c>
      <c r="J53" s="6">
        <v>28.9</v>
      </c>
      <c r="K53" s="26">
        <f t="shared" si="19"/>
        <v>371.21338980354722</v>
      </c>
      <c r="L53" s="6">
        <f t="shared" si="13"/>
        <v>597.41004159999989</v>
      </c>
      <c r="M53" s="6">
        <f t="shared" si="8"/>
        <v>1.7999999999999545</v>
      </c>
      <c r="N53" s="6">
        <f t="shared" si="9"/>
        <v>2.8968191999999271</v>
      </c>
      <c r="O53" s="6">
        <f t="shared" si="14"/>
        <v>559.14247594050744</v>
      </c>
      <c r="P53" s="6">
        <f t="shared" si="2"/>
        <v>899.85258880000004</v>
      </c>
      <c r="Q53" s="1">
        <v>2196</v>
      </c>
      <c r="R53" s="1">
        <v>33</v>
      </c>
      <c r="S53" s="1">
        <v>0</v>
      </c>
      <c r="T53" s="6">
        <f t="shared" si="10"/>
        <v>33</v>
      </c>
      <c r="U53" s="20">
        <v>2E-3</v>
      </c>
      <c r="V53" s="20">
        <v>5.0000000000000001E-3</v>
      </c>
      <c r="W53" s="21" t="s">
        <v>44</v>
      </c>
      <c r="X53" s="22">
        <f t="shared" si="3"/>
        <v>0.125</v>
      </c>
      <c r="Y53" s="22"/>
      <c r="Z53" s="22"/>
      <c r="AA53" s="27">
        <f t="shared" si="11"/>
        <v>43628.684619095002</v>
      </c>
      <c r="AB53" s="27">
        <f t="shared" si="4"/>
        <v>43628.559619095002</v>
      </c>
      <c r="AC53" s="25">
        <f t="shared" si="5"/>
        <v>1.049202428337594</v>
      </c>
      <c r="AD53" s="28"/>
      <c r="AE53" s="28"/>
      <c r="AF53" s="14">
        <f t="shared" si="6"/>
        <v>4.0233599999998986E-3</v>
      </c>
      <c r="AG53" s="14">
        <f t="shared" si="7"/>
        <v>2.0116799999999495E-4</v>
      </c>
      <c r="AH53" s="14">
        <f t="shared" si="12"/>
        <v>4.2245279999998933E-3</v>
      </c>
      <c r="AI53" s="29"/>
      <c r="AJ53" s="30"/>
      <c r="AK53" s="6"/>
      <c r="AL53" s="31"/>
    </row>
    <row r="54" spans="1:38" x14ac:dyDescent="0.3">
      <c r="C54" s="14"/>
      <c r="D54" s="14"/>
      <c r="E54" s="14"/>
      <c r="F54" s="32"/>
      <c r="G54" s="33">
        <f t="shared" si="1"/>
        <v>13.673064552072901</v>
      </c>
      <c r="H54" s="6"/>
      <c r="I54" t="s">
        <v>132</v>
      </c>
      <c r="J54" s="6">
        <v>33.200000000000003</v>
      </c>
      <c r="K54" s="26">
        <f t="shared" si="19"/>
        <v>375.51338980354723</v>
      </c>
      <c r="L54" s="6">
        <f t="shared" si="13"/>
        <v>604.33022079999989</v>
      </c>
      <c r="M54" s="6">
        <f t="shared" si="8"/>
        <v>4.3000000000000114</v>
      </c>
      <c r="N54" s="6">
        <f t="shared" si="9"/>
        <v>6.9201792000000184</v>
      </c>
      <c r="O54" s="6">
        <f t="shared" si="14"/>
        <v>554.84247594050748</v>
      </c>
      <c r="P54" s="6">
        <f t="shared" si="2"/>
        <v>892.93240960000014</v>
      </c>
      <c r="Q54" s="1">
        <v>2283</v>
      </c>
      <c r="R54" s="1">
        <v>89</v>
      </c>
      <c r="S54" s="1">
        <v>1</v>
      </c>
      <c r="T54" s="6">
        <f t="shared" si="10"/>
        <v>87</v>
      </c>
      <c r="U54" s="20">
        <v>3.0000000000000001E-3</v>
      </c>
      <c r="V54" s="20">
        <v>7.0000000000000001E-3</v>
      </c>
      <c r="W54" s="21" t="s">
        <v>44</v>
      </c>
      <c r="X54" s="22">
        <f t="shared" si="3"/>
        <v>0.125</v>
      </c>
      <c r="Y54" s="22"/>
      <c r="Z54" s="22"/>
      <c r="AA54" s="27">
        <f t="shared" si="11"/>
        <v>43628.694711023003</v>
      </c>
      <c r="AB54" s="27">
        <f t="shared" si="4"/>
        <v>43628.569711023003</v>
      </c>
      <c r="AC54" s="25">
        <f t="shared" si="5"/>
        <v>1.0592943563387962</v>
      </c>
      <c r="AD54" s="28"/>
      <c r="AE54" s="28"/>
      <c r="AF54" s="14">
        <f t="shared" si="6"/>
        <v>9.6113600000000254E-3</v>
      </c>
      <c r="AG54" s="14">
        <f t="shared" si="7"/>
        <v>4.8056800000000131E-4</v>
      </c>
      <c r="AH54" s="14">
        <f t="shared" si="12"/>
        <v>1.0091928000000026E-2</v>
      </c>
      <c r="AI54" s="29"/>
      <c r="AJ54" s="30"/>
      <c r="AK54" s="6"/>
      <c r="AL54" s="31"/>
    </row>
    <row r="55" spans="1:38" x14ac:dyDescent="0.3">
      <c r="C55" s="14"/>
      <c r="D55" s="14"/>
      <c r="E55" s="14"/>
      <c r="F55" s="32"/>
      <c r="G55" s="33">
        <f t="shared" si="1"/>
        <v>14.361987579788547</v>
      </c>
      <c r="H55" s="6"/>
      <c r="I55" t="s">
        <v>133</v>
      </c>
      <c r="J55" s="6">
        <v>43.8</v>
      </c>
      <c r="K55" s="26">
        <f t="shared" si="19"/>
        <v>386.11338980354725</v>
      </c>
      <c r="L55" s="6">
        <f t="shared" si="13"/>
        <v>621.38926719999995</v>
      </c>
      <c r="M55" s="6">
        <f t="shared" si="8"/>
        <v>10.600000000000023</v>
      </c>
      <c r="N55" s="6">
        <f t="shared" si="9"/>
        <v>17.059046400000039</v>
      </c>
      <c r="O55" s="6">
        <f t="shared" si="14"/>
        <v>544.24247594050735</v>
      </c>
      <c r="P55" s="6">
        <f t="shared" si="2"/>
        <v>875.87336319999997</v>
      </c>
      <c r="Q55" s="1">
        <v>2779</v>
      </c>
      <c r="R55" s="1">
        <v>496</v>
      </c>
      <c r="S55" s="1">
        <v>3</v>
      </c>
      <c r="T55" s="6">
        <f t="shared" si="10"/>
        <v>496</v>
      </c>
      <c r="U55" s="20">
        <v>0.01</v>
      </c>
      <c r="V55" s="20">
        <v>2.3E-2</v>
      </c>
      <c r="W55" s="21" t="s">
        <v>44</v>
      </c>
      <c r="X55" s="22">
        <f t="shared" si="3"/>
        <v>0.125</v>
      </c>
      <c r="Y55" s="22"/>
      <c r="Z55" s="22"/>
      <c r="AA55" s="27">
        <f t="shared" si="11"/>
        <v>43628.723416149158</v>
      </c>
      <c r="AB55" s="27">
        <f t="shared" si="4"/>
        <v>43628.598416149158</v>
      </c>
      <c r="AC55" s="25">
        <f t="shared" si="5"/>
        <v>1.0879994824936148</v>
      </c>
      <c r="AD55" s="28"/>
      <c r="AE55" s="28"/>
      <c r="AF55" s="14">
        <f t="shared" si="6"/>
        <v>2.7338215384615446E-2</v>
      </c>
      <c r="AG55" s="14">
        <f t="shared" si="7"/>
        <v>1.3669107692307724E-3</v>
      </c>
      <c r="AH55" s="14">
        <f t="shared" si="12"/>
        <v>2.8705126153846218E-2</v>
      </c>
      <c r="AI55" s="29">
        <v>26</v>
      </c>
      <c r="AJ55" s="30"/>
      <c r="AK55" s="6"/>
      <c r="AL55" s="31"/>
    </row>
    <row r="56" spans="1:38" x14ac:dyDescent="0.3">
      <c r="C56" s="14"/>
      <c r="D56" s="14"/>
      <c r="E56" s="14"/>
      <c r="F56" s="32"/>
      <c r="G56" s="33">
        <f t="shared" si="1"/>
        <v>14.420074839843437</v>
      </c>
      <c r="H56" s="6"/>
      <c r="I56" t="s">
        <v>134</v>
      </c>
      <c r="J56" s="6">
        <v>44.9</v>
      </c>
      <c r="K56" s="26">
        <f t="shared" si="19"/>
        <v>387.21338980354722</v>
      </c>
      <c r="L56" s="6">
        <f t="shared" si="13"/>
        <v>623.15954559999989</v>
      </c>
      <c r="M56" s="6">
        <f t="shared" si="8"/>
        <v>1.0999999999999659</v>
      </c>
      <c r="N56" s="6">
        <f t="shared" si="9"/>
        <v>1.7702783999999452</v>
      </c>
      <c r="O56" s="6">
        <f t="shared" si="14"/>
        <v>543.14247594050744</v>
      </c>
      <c r="P56" s="6">
        <f t="shared" si="2"/>
        <v>874.10308480000003</v>
      </c>
      <c r="Q56" s="1">
        <v>2723</v>
      </c>
      <c r="R56" s="1">
        <v>0</v>
      </c>
      <c r="S56" s="1">
        <v>51</v>
      </c>
      <c r="T56" s="6">
        <f t="shared" si="10"/>
        <v>-56</v>
      </c>
      <c r="U56" s="20">
        <v>-0.01</v>
      </c>
      <c r="V56" s="20">
        <v>-3.0000000000000001E-3</v>
      </c>
      <c r="W56" s="21" t="s">
        <v>44</v>
      </c>
      <c r="X56" s="22">
        <f t="shared" si="3"/>
        <v>0.125</v>
      </c>
      <c r="Y56" s="22"/>
      <c r="Z56" s="22"/>
      <c r="AA56" s="27">
        <f t="shared" si="11"/>
        <v>43628.72583645166</v>
      </c>
      <c r="AB56" s="27">
        <f t="shared" si="4"/>
        <v>43628.60083645166</v>
      </c>
      <c r="AC56" s="25">
        <f t="shared" si="5"/>
        <v>1.0904197849959019</v>
      </c>
      <c r="AD56" s="28"/>
      <c r="AE56" s="28"/>
      <c r="AF56" s="14">
        <f t="shared" si="6"/>
        <v>2.3050499999999288E-3</v>
      </c>
      <c r="AG56" s="14">
        <f t="shared" si="7"/>
        <v>1.1525249999999644E-4</v>
      </c>
      <c r="AH56" s="14">
        <f t="shared" si="12"/>
        <v>2.4203024999999252E-3</v>
      </c>
      <c r="AI56" s="29">
        <v>32</v>
      </c>
      <c r="AJ56" s="30"/>
      <c r="AK56" s="6"/>
      <c r="AL56" s="31"/>
    </row>
    <row r="57" spans="1:38" x14ac:dyDescent="0.3">
      <c r="C57" s="14"/>
      <c r="D57" s="14"/>
      <c r="E57" s="14"/>
      <c r="F57" s="32"/>
      <c r="G57" s="33">
        <f t="shared" si="1"/>
        <v>14.504565399780404</v>
      </c>
      <c r="H57" s="6"/>
      <c r="I57" t="s">
        <v>135</v>
      </c>
      <c r="J57" s="6">
        <v>46.4</v>
      </c>
      <c r="K57" s="26">
        <f t="shared" si="19"/>
        <v>388.71338980354722</v>
      </c>
      <c r="L57" s="6">
        <f t="shared" si="13"/>
        <v>625.57356159999995</v>
      </c>
      <c r="M57" s="6">
        <f t="shared" si="8"/>
        <v>1.5</v>
      </c>
      <c r="N57" s="6">
        <f t="shared" si="9"/>
        <v>2.4140160000000002</v>
      </c>
      <c r="O57" s="6">
        <f t="shared" si="14"/>
        <v>541.64247594050744</v>
      </c>
      <c r="P57" s="6">
        <f t="shared" si="2"/>
        <v>871.68906880000009</v>
      </c>
      <c r="Q57" s="1">
        <v>2770</v>
      </c>
      <c r="R57" s="1">
        <v>46</v>
      </c>
      <c r="S57" s="1">
        <v>4</v>
      </c>
      <c r="T57" s="6">
        <f t="shared" si="10"/>
        <v>47</v>
      </c>
      <c r="U57" s="20">
        <v>3.0000000000000001E-3</v>
      </c>
      <c r="V57" s="20">
        <v>7.0000000000000001E-3</v>
      </c>
      <c r="W57" s="21" t="s">
        <v>44</v>
      </c>
      <c r="X57" s="22">
        <f t="shared" si="3"/>
        <v>0.125</v>
      </c>
      <c r="Y57" s="22"/>
      <c r="Z57" s="22"/>
      <c r="AA57" s="27">
        <f t="shared" si="11"/>
        <v>43628.729356891658</v>
      </c>
      <c r="AB57" s="27">
        <f t="shared" si="4"/>
        <v>43628.604356891658</v>
      </c>
      <c r="AC57" s="25">
        <f t="shared" si="5"/>
        <v>1.0939402249932755</v>
      </c>
      <c r="AD57" s="28"/>
      <c r="AE57" s="28"/>
      <c r="AF57" s="14">
        <f t="shared" si="6"/>
        <v>3.3528E-3</v>
      </c>
      <c r="AG57" s="14">
        <f t="shared" si="7"/>
        <v>1.6764000000000001E-4</v>
      </c>
      <c r="AH57" s="14">
        <f t="shared" si="12"/>
        <v>3.5204400000000001E-3</v>
      </c>
      <c r="AI57" s="29"/>
      <c r="AJ57" s="30"/>
      <c r="AK57" s="6"/>
      <c r="AL57" s="31"/>
    </row>
    <row r="58" spans="1:38" x14ac:dyDescent="0.3">
      <c r="A58" t="s">
        <v>17</v>
      </c>
      <c r="B58">
        <v>1</v>
      </c>
      <c r="C58" s="14">
        <v>0.11666666666666665</v>
      </c>
      <c r="D58" s="14">
        <f>SUM(AH50:AH58)</f>
        <v>0.12935473142307702</v>
      </c>
      <c r="E58" s="14"/>
      <c r="F58" s="34"/>
      <c r="G58" s="33">
        <f t="shared" si="1"/>
        <v>14.907520378183108</v>
      </c>
      <c r="H58" s="6"/>
      <c r="I58" t="s">
        <v>31</v>
      </c>
      <c r="J58" s="6">
        <v>52.6</v>
      </c>
      <c r="K58" s="26">
        <f t="shared" si="19"/>
        <v>394.91338980354726</v>
      </c>
      <c r="L58" s="6">
        <f t="shared" si="13"/>
        <v>635.55149440000002</v>
      </c>
      <c r="M58" s="6">
        <f t="shared" si="8"/>
        <v>6.2000000000000455</v>
      </c>
      <c r="N58" s="6">
        <f t="shared" si="9"/>
        <v>9.9779328000000742</v>
      </c>
      <c r="O58" s="6">
        <f t="shared" si="14"/>
        <v>535.44247594050739</v>
      </c>
      <c r="P58" s="6">
        <f t="shared" si="2"/>
        <v>861.71113600000001</v>
      </c>
      <c r="Q58" s="1">
        <v>3050.3999999999996</v>
      </c>
      <c r="R58" s="1">
        <v>271</v>
      </c>
      <c r="S58" s="1">
        <v>0</v>
      </c>
      <c r="T58" s="6">
        <f t="shared" si="10"/>
        <v>280.39999999999964</v>
      </c>
      <c r="U58" s="20">
        <v>7.0000000000000001E-3</v>
      </c>
      <c r="V58" s="20">
        <v>1.0999999999999999E-2</v>
      </c>
      <c r="W58" s="21" t="s">
        <v>44</v>
      </c>
      <c r="X58" s="22">
        <f t="shared" si="3"/>
        <v>0.125</v>
      </c>
      <c r="Y58" s="22"/>
      <c r="Z58" s="22"/>
      <c r="AA58" s="27">
        <f t="shared" si="11"/>
        <v>43628.746146682424</v>
      </c>
      <c r="AB58" s="27">
        <f t="shared" si="4"/>
        <v>43628.621146682424</v>
      </c>
      <c r="AC58" s="25">
        <f t="shared" si="5"/>
        <v>1.1107300157600548</v>
      </c>
      <c r="AD58" s="28"/>
      <c r="AE58" s="28"/>
      <c r="AF58" s="14">
        <f t="shared" si="6"/>
        <v>1.5990276923077043E-2</v>
      </c>
      <c r="AG58" s="14">
        <f t="shared" si="7"/>
        <v>7.9951384615385224E-4</v>
      </c>
      <c r="AH58" s="14">
        <f t="shared" si="12"/>
        <v>1.6789790769230897E-2</v>
      </c>
      <c r="AI58" s="29">
        <v>26</v>
      </c>
      <c r="AJ58" s="30"/>
      <c r="AK58" s="6"/>
      <c r="AL58" s="31"/>
    </row>
    <row r="59" spans="1:38" x14ac:dyDescent="0.3">
      <c r="C59" s="14"/>
      <c r="D59" s="14"/>
      <c r="E59" s="14"/>
      <c r="F59" s="34" t="s">
        <v>64</v>
      </c>
      <c r="G59" s="33">
        <f t="shared" si="1"/>
        <v>15.898876282211859</v>
      </c>
      <c r="H59" s="6"/>
      <c r="I59" t="s">
        <v>58</v>
      </c>
      <c r="J59" s="6">
        <v>8.8000000000000007</v>
      </c>
      <c r="K59" s="26">
        <f>$K$58+J59</f>
        <v>403.71338980354727</v>
      </c>
      <c r="L59" s="6">
        <f t="shared" si="13"/>
        <v>649.71372159999999</v>
      </c>
      <c r="M59" s="6">
        <f t="shared" si="8"/>
        <v>8.8000000000000114</v>
      </c>
      <c r="N59" s="6">
        <f t="shared" si="9"/>
        <v>14.16222720000002</v>
      </c>
      <c r="O59" s="6">
        <f t="shared" si="14"/>
        <v>526.64247594050744</v>
      </c>
      <c r="P59" s="6">
        <f t="shared" si="2"/>
        <v>847.54890880000005</v>
      </c>
      <c r="Q59" s="1">
        <v>4854.3999999999996</v>
      </c>
      <c r="R59" s="1">
        <v>2040.1599999999999</v>
      </c>
      <c r="S59" s="1">
        <v>240</v>
      </c>
      <c r="T59" s="6">
        <f t="shared" si="10"/>
        <v>1804</v>
      </c>
      <c r="U59" s="20">
        <v>5.2999999999999999E-2</v>
      </c>
      <c r="V59" s="20">
        <v>0.17</v>
      </c>
      <c r="W59" s="21" t="s">
        <v>44</v>
      </c>
      <c r="X59" s="22">
        <f t="shared" si="3"/>
        <v>0.125</v>
      </c>
      <c r="Y59" s="22"/>
      <c r="Z59" s="22"/>
      <c r="AA59" s="27">
        <f t="shared" si="11"/>
        <v>43628.787453178425</v>
      </c>
      <c r="AB59" s="27">
        <f t="shared" si="4"/>
        <v>43628.662453178425</v>
      </c>
      <c r="AC59" s="25">
        <f t="shared" si="5"/>
        <v>1.1520365117612528</v>
      </c>
      <c r="AD59" s="28"/>
      <c r="AE59" s="28"/>
      <c r="AF59" s="14">
        <f t="shared" si="6"/>
        <v>3.9339520000000051E-2</v>
      </c>
      <c r="AG59" s="14">
        <f t="shared" si="7"/>
        <v>1.9669760000000027E-3</v>
      </c>
      <c r="AH59" s="14">
        <f t="shared" si="12"/>
        <v>4.1306496000000054E-2</v>
      </c>
      <c r="AI59" s="29">
        <v>15</v>
      </c>
      <c r="AJ59" s="30"/>
      <c r="AK59" s="6"/>
      <c r="AL59" s="31"/>
    </row>
    <row r="60" spans="1:38" x14ac:dyDescent="0.3">
      <c r="C60" s="14"/>
      <c r="D60" s="14"/>
      <c r="E60" s="14"/>
      <c r="F60" s="34"/>
      <c r="G60" s="33">
        <f t="shared" si="1"/>
        <v>16.500871522177476</v>
      </c>
      <c r="H60" s="6"/>
      <c r="I60" t="s">
        <v>170</v>
      </c>
      <c r="J60" s="6">
        <v>20.2</v>
      </c>
      <c r="K60" s="26">
        <f>$K$58+J60</f>
        <v>415.11338980354725</v>
      </c>
      <c r="L60" s="6">
        <f t="shared" si="13"/>
        <v>668.06024319999995</v>
      </c>
      <c r="M60" s="6">
        <f t="shared" si="8"/>
        <v>11.399999999999977</v>
      </c>
      <c r="N60" s="6">
        <f t="shared" si="9"/>
        <v>18.346521599999964</v>
      </c>
      <c r="O60" s="6">
        <f t="shared" si="14"/>
        <v>515.24247594050735</v>
      </c>
      <c r="P60" s="6">
        <f t="shared" si="2"/>
        <v>829.20238719999986</v>
      </c>
      <c r="Q60" s="1">
        <v>4073</v>
      </c>
      <c r="R60" s="1">
        <v>243</v>
      </c>
      <c r="S60" s="1">
        <v>1024</v>
      </c>
      <c r="T60" s="6">
        <f t="shared" si="10"/>
        <v>-781.39999999999964</v>
      </c>
      <c r="U60" s="20">
        <v>-1.0999999999999999E-2</v>
      </c>
      <c r="V60" s="20">
        <v>0.06</v>
      </c>
      <c r="W60" s="21" t="s">
        <v>44</v>
      </c>
      <c r="X60" s="22">
        <f t="shared" si="3"/>
        <v>0.125</v>
      </c>
      <c r="Y60" s="22"/>
      <c r="Z60" s="22"/>
      <c r="AA60" s="27">
        <f t="shared" si="11"/>
        <v>43628.812536313424</v>
      </c>
      <c r="AB60" s="27">
        <f t="shared" si="4"/>
        <v>43628.687536313424</v>
      </c>
      <c r="AC60" s="25">
        <f t="shared" si="5"/>
        <v>1.1771196467598202</v>
      </c>
      <c r="AD60" s="28"/>
      <c r="AE60" s="28"/>
      <c r="AF60" s="14">
        <f t="shared" si="6"/>
        <v>2.3888699999999954E-2</v>
      </c>
      <c r="AG60" s="14">
        <f t="shared" si="7"/>
        <v>1.1944349999999978E-3</v>
      </c>
      <c r="AH60" s="14">
        <f t="shared" si="12"/>
        <v>2.5083134999999951E-2</v>
      </c>
      <c r="AI60" s="29">
        <v>32</v>
      </c>
      <c r="AJ60" s="30"/>
      <c r="AK60" s="6"/>
      <c r="AL60" s="31"/>
    </row>
    <row r="61" spans="1:38" x14ac:dyDescent="0.3">
      <c r="C61" s="14"/>
      <c r="D61" s="14"/>
      <c r="E61" s="14"/>
      <c r="F61" s="34"/>
      <c r="G61" s="33">
        <f t="shared" si="1"/>
        <v>16.579729378223419</v>
      </c>
      <c r="H61" s="6"/>
      <c r="I61" t="s">
        <v>171</v>
      </c>
      <c r="J61" s="6">
        <v>21.6</v>
      </c>
      <c r="K61" s="26">
        <f t="shared" ref="K61:K65" si="20">$K$58+J61</f>
        <v>416.51338980354728</v>
      </c>
      <c r="L61" s="6">
        <f t="shared" si="13"/>
        <v>670.31332480000003</v>
      </c>
      <c r="M61" s="6">
        <f t="shared" si="8"/>
        <v>1.4000000000000341</v>
      </c>
      <c r="N61" s="6">
        <f t="shared" si="9"/>
        <v>2.2530816000000549</v>
      </c>
      <c r="O61" s="6">
        <f t="shared" si="14"/>
        <v>513.84247594050737</v>
      </c>
      <c r="P61" s="6">
        <f t="shared" si="2"/>
        <v>826.9493056</v>
      </c>
      <c r="Q61" s="1">
        <v>4102</v>
      </c>
      <c r="R61" s="1">
        <v>90</v>
      </c>
      <c r="S61" s="1">
        <v>58</v>
      </c>
      <c r="T61" s="6">
        <f t="shared" si="10"/>
        <v>29</v>
      </c>
      <c r="U61" s="20">
        <v>4.0000000000000001E-3</v>
      </c>
      <c r="V61" s="20">
        <v>3.9E-2</v>
      </c>
      <c r="W61" s="21" t="s">
        <v>44</v>
      </c>
      <c r="X61" s="22">
        <f t="shared" si="3"/>
        <v>0.125</v>
      </c>
      <c r="Y61" s="22"/>
      <c r="Z61" s="22"/>
      <c r="AA61" s="27">
        <f t="shared" si="11"/>
        <v>43628.815822057426</v>
      </c>
      <c r="AB61" s="27">
        <f t="shared" si="4"/>
        <v>43628.690822057426</v>
      </c>
      <c r="AC61" s="25">
        <f t="shared" si="5"/>
        <v>1.1804053907617345</v>
      </c>
      <c r="AD61" s="28"/>
      <c r="AE61" s="28"/>
      <c r="AF61" s="14">
        <f t="shared" si="6"/>
        <v>3.1292800000000762E-3</v>
      </c>
      <c r="AG61" s="14">
        <f t="shared" si="7"/>
        <v>1.5646400000000383E-4</v>
      </c>
      <c r="AH61" s="14">
        <f t="shared" si="12"/>
        <v>3.28574400000008E-3</v>
      </c>
      <c r="AI61" s="29"/>
      <c r="AJ61" s="30"/>
      <c r="AK61" s="6"/>
      <c r="AL61" s="31"/>
    </row>
    <row r="62" spans="1:38" x14ac:dyDescent="0.3">
      <c r="C62" s="14"/>
      <c r="D62" s="14"/>
      <c r="E62" s="14"/>
      <c r="F62" s="34"/>
      <c r="G62" s="33">
        <f t="shared" si="1"/>
        <v>16.819573548564222</v>
      </c>
      <c r="H62" s="6"/>
      <c r="I62" t="s">
        <v>172</v>
      </c>
      <c r="J62" s="6">
        <v>26</v>
      </c>
      <c r="K62" s="26">
        <f t="shared" si="20"/>
        <v>420.91338980354726</v>
      </c>
      <c r="L62" s="6">
        <f t="shared" si="13"/>
        <v>677.39443840000001</v>
      </c>
      <c r="M62" s="6">
        <f t="shared" si="8"/>
        <v>4.3999999999999773</v>
      </c>
      <c r="N62" s="6">
        <f t="shared" si="9"/>
        <v>7.0811135999999637</v>
      </c>
      <c r="O62" s="6">
        <f t="shared" si="14"/>
        <v>509.44247594050739</v>
      </c>
      <c r="P62" s="6">
        <f t="shared" si="2"/>
        <v>819.86819200000002</v>
      </c>
      <c r="Q62" s="1">
        <v>3926</v>
      </c>
      <c r="R62" s="1">
        <v>101</v>
      </c>
      <c r="S62" s="1">
        <v>263</v>
      </c>
      <c r="T62" s="6">
        <f t="shared" si="10"/>
        <v>-176</v>
      </c>
      <c r="U62" s="20">
        <v>-8.9999999999999993E-3</v>
      </c>
      <c r="V62" s="20">
        <v>2.1000000000000001E-2</v>
      </c>
      <c r="W62" s="21" t="s">
        <v>44</v>
      </c>
      <c r="X62" s="22">
        <f t="shared" si="3"/>
        <v>0.125</v>
      </c>
      <c r="Y62" s="22"/>
      <c r="Z62" s="22"/>
      <c r="AA62" s="27">
        <f t="shared" si="11"/>
        <v>43628.825815564524</v>
      </c>
      <c r="AB62" s="27">
        <f t="shared" si="4"/>
        <v>43628.700815564524</v>
      </c>
      <c r="AC62" s="25">
        <f t="shared" si="5"/>
        <v>1.1903988978592679</v>
      </c>
      <c r="AD62" s="28"/>
      <c r="AE62" s="28"/>
      <c r="AF62" s="14">
        <f t="shared" si="6"/>
        <v>9.5176258064515636E-3</v>
      </c>
      <c r="AG62" s="14">
        <f t="shared" si="7"/>
        <v>4.758812903225782E-4</v>
      </c>
      <c r="AH62" s="14">
        <f t="shared" si="12"/>
        <v>9.9935070967741412E-3</v>
      </c>
      <c r="AI62" s="29">
        <v>31</v>
      </c>
      <c r="AJ62" s="30"/>
      <c r="AK62" s="6"/>
      <c r="AL62" s="31"/>
    </row>
    <row r="63" spans="1:38" x14ac:dyDescent="0.3">
      <c r="C63" s="14"/>
      <c r="D63" s="14"/>
      <c r="E63" s="14"/>
      <c r="F63" s="34"/>
      <c r="G63" s="33">
        <f t="shared" si="1"/>
        <v>17.255024896294344</v>
      </c>
      <c r="H63" s="6"/>
      <c r="I63" t="s">
        <v>173</v>
      </c>
      <c r="J63" s="6">
        <v>32.700000000000003</v>
      </c>
      <c r="K63" s="26">
        <f t="shared" si="20"/>
        <v>427.61338980354725</v>
      </c>
      <c r="L63" s="6">
        <f t="shared" si="13"/>
        <v>688.17704319999996</v>
      </c>
      <c r="M63" s="6">
        <f t="shared" si="8"/>
        <v>6.6999999999999886</v>
      </c>
      <c r="N63" s="6">
        <f t="shared" si="9"/>
        <v>10.782604799999982</v>
      </c>
      <c r="O63" s="6">
        <f t="shared" si="14"/>
        <v>502.7424759405074</v>
      </c>
      <c r="P63" s="6">
        <f t="shared" si="2"/>
        <v>809.08558719999996</v>
      </c>
      <c r="Q63" s="1">
        <v>4261</v>
      </c>
      <c r="R63" s="1">
        <v>457</v>
      </c>
      <c r="S63" s="1">
        <v>125</v>
      </c>
      <c r="T63" s="6">
        <f t="shared" si="10"/>
        <v>335</v>
      </c>
      <c r="U63" s="20">
        <v>1.2E-2</v>
      </c>
      <c r="V63" s="20">
        <v>4.4999999999999998E-2</v>
      </c>
      <c r="W63" s="21" t="s">
        <v>44</v>
      </c>
      <c r="X63" s="22">
        <f t="shared" si="3"/>
        <v>0.125</v>
      </c>
      <c r="Y63" s="22"/>
      <c r="Z63" s="22"/>
      <c r="AA63" s="27">
        <f t="shared" si="11"/>
        <v>43628.843959370679</v>
      </c>
      <c r="AB63" s="27">
        <f t="shared" si="4"/>
        <v>43628.718959370679</v>
      </c>
      <c r="AC63" s="25">
        <f t="shared" si="5"/>
        <v>1.2085427040146897</v>
      </c>
      <c r="AD63" s="28"/>
      <c r="AE63" s="28"/>
      <c r="AF63" s="14">
        <f t="shared" si="6"/>
        <v>1.7279815384615354E-2</v>
      </c>
      <c r="AG63" s="14">
        <f t="shared" si="7"/>
        <v>8.6399076923076776E-4</v>
      </c>
      <c r="AH63" s="14">
        <f t="shared" si="12"/>
        <v>1.8143806153846122E-2</v>
      </c>
      <c r="AI63" s="29">
        <v>26</v>
      </c>
      <c r="AJ63" s="30"/>
      <c r="AK63" s="6"/>
      <c r="AL63" s="31"/>
    </row>
    <row r="64" spans="1:38" x14ac:dyDescent="0.3">
      <c r="C64" s="14"/>
      <c r="D64" s="14"/>
      <c r="E64" s="14"/>
      <c r="F64" s="34" t="s">
        <v>64</v>
      </c>
      <c r="G64" s="33">
        <f t="shared" si="1"/>
        <v>18.2447714562295</v>
      </c>
      <c r="H64" s="6"/>
      <c r="I64" t="s">
        <v>59</v>
      </c>
      <c r="J64" s="6">
        <v>45</v>
      </c>
      <c r="K64" s="26">
        <f t="shared" si="20"/>
        <v>439.91338980354726</v>
      </c>
      <c r="L64" s="6">
        <f t="shared" si="13"/>
        <v>707.97197440000002</v>
      </c>
      <c r="M64" s="6">
        <f t="shared" si="8"/>
        <v>12.300000000000011</v>
      </c>
      <c r="N64" s="6">
        <f t="shared" si="9"/>
        <v>19.794931200000018</v>
      </c>
      <c r="O64" s="6">
        <f t="shared" si="14"/>
        <v>490.44247594050739</v>
      </c>
      <c r="P64" s="6">
        <f t="shared" si="2"/>
        <v>789.29065600000001</v>
      </c>
      <c r="Q64" s="1">
        <v>6074.5599999999995</v>
      </c>
      <c r="R64" s="1">
        <v>1917</v>
      </c>
      <c r="S64" s="1">
        <v>132</v>
      </c>
      <c r="T64" s="6">
        <f t="shared" si="10"/>
        <v>1813.5599999999995</v>
      </c>
      <c r="U64" s="20">
        <v>3.2000000000000001E-2</v>
      </c>
      <c r="V64" s="20">
        <v>0.111</v>
      </c>
      <c r="W64" s="21" t="s">
        <v>44</v>
      </c>
      <c r="X64" s="22">
        <f t="shared" si="3"/>
        <v>0.125</v>
      </c>
      <c r="Y64" s="22"/>
      <c r="Z64" s="22"/>
      <c r="AA64" s="27">
        <f t="shared" si="11"/>
        <v>43628.885198810676</v>
      </c>
      <c r="AB64" s="27">
        <f t="shared" si="4"/>
        <v>43628.760198810676</v>
      </c>
      <c r="AC64" s="25">
        <f t="shared" si="5"/>
        <v>1.2497821440119878</v>
      </c>
      <c r="AD64" s="28"/>
      <c r="AE64" s="28"/>
      <c r="AF64" s="14">
        <f t="shared" si="6"/>
        <v>3.9275657142857183E-2</v>
      </c>
      <c r="AG64" s="14">
        <f t="shared" si="7"/>
        <v>1.9637828571428591E-3</v>
      </c>
      <c r="AH64" s="14">
        <f t="shared" si="12"/>
        <v>4.1239440000000044E-2</v>
      </c>
      <c r="AI64" s="29">
        <v>21</v>
      </c>
      <c r="AJ64" s="30"/>
      <c r="AK64" s="6"/>
      <c r="AL64" s="31"/>
    </row>
    <row r="65" spans="1:38" x14ac:dyDescent="0.3">
      <c r="A65" t="s">
        <v>18</v>
      </c>
      <c r="B65">
        <v>1</v>
      </c>
      <c r="C65" s="14">
        <v>0.12638888888888888</v>
      </c>
      <c r="D65" s="14">
        <f>SUM(AH59:AH65)</f>
        <v>0.14873333825062038</v>
      </c>
      <c r="E65" s="14"/>
      <c r="G65" s="33">
        <f t="shared" si="1"/>
        <v>18.477120496274438</v>
      </c>
      <c r="H65" s="6"/>
      <c r="I65" t="s">
        <v>32</v>
      </c>
      <c r="J65" s="6">
        <v>50.5</v>
      </c>
      <c r="K65" s="26">
        <f t="shared" si="20"/>
        <v>445.41338980354726</v>
      </c>
      <c r="L65" s="6">
        <f t="shared" si="13"/>
        <v>716.82336640000005</v>
      </c>
      <c r="M65" s="6">
        <f t="shared" si="8"/>
        <v>5.5</v>
      </c>
      <c r="N65" s="6">
        <f t="shared" si="9"/>
        <v>8.8513920000000006</v>
      </c>
      <c r="O65" s="6">
        <f t="shared" si="14"/>
        <v>484.94247594050739</v>
      </c>
      <c r="P65" s="6">
        <f t="shared" si="2"/>
        <v>780.43926399999998</v>
      </c>
      <c r="Q65" s="1">
        <v>5434.96</v>
      </c>
      <c r="R65" s="1">
        <v>178</v>
      </c>
      <c r="S65" s="1">
        <v>866</v>
      </c>
      <c r="T65" s="6">
        <f t="shared" si="10"/>
        <v>-639.59999999999945</v>
      </c>
      <c r="U65" s="20">
        <v>-2.3E-2</v>
      </c>
      <c r="V65" s="20">
        <v>4.8000000000000001E-2</v>
      </c>
      <c r="W65" s="21" t="s">
        <v>44</v>
      </c>
      <c r="X65" s="22">
        <f t="shared" si="3"/>
        <v>0.125</v>
      </c>
      <c r="Y65" s="22"/>
      <c r="Z65" s="22"/>
      <c r="AA65" s="27">
        <f t="shared" si="11"/>
        <v>43628.894880020678</v>
      </c>
      <c r="AB65" s="27">
        <f t="shared" si="4"/>
        <v>43628.769880020678</v>
      </c>
      <c r="AC65" s="25">
        <f t="shared" si="5"/>
        <v>1.2594633540138602</v>
      </c>
      <c r="AD65" s="28"/>
      <c r="AE65" s="28"/>
      <c r="AF65" s="14">
        <f t="shared" si="6"/>
        <v>9.2201999999999996E-3</v>
      </c>
      <c r="AG65" s="14">
        <f t="shared" si="7"/>
        <v>4.6100999999999998E-4</v>
      </c>
      <c r="AH65" s="14">
        <f t="shared" si="12"/>
        <v>9.6812099999999991E-3</v>
      </c>
      <c r="AI65" s="29">
        <v>40</v>
      </c>
      <c r="AJ65" s="30"/>
      <c r="AK65" s="6"/>
      <c r="AL65" s="31"/>
    </row>
    <row r="66" spans="1:38" x14ac:dyDescent="0.3">
      <c r="C66" s="14"/>
      <c r="D66" s="14"/>
      <c r="E66" s="14"/>
      <c r="G66" s="33">
        <f t="shared" si="1"/>
        <v>19.209372016252019</v>
      </c>
      <c r="H66" s="6"/>
      <c r="I66" t="s">
        <v>61</v>
      </c>
      <c r="J66" s="6">
        <v>13</v>
      </c>
      <c r="K66" s="26">
        <f>$K$65+J66</f>
        <v>458.41338980354726</v>
      </c>
      <c r="L66" s="6">
        <f t="shared" si="13"/>
        <v>737.74483840000005</v>
      </c>
      <c r="M66" s="6">
        <f t="shared" si="8"/>
        <v>13</v>
      </c>
      <c r="N66" s="6">
        <f t="shared" si="9"/>
        <v>20.921472000000001</v>
      </c>
      <c r="O66" s="6">
        <f t="shared" si="14"/>
        <v>471.94247594050739</v>
      </c>
      <c r="P66" s="6">
        <f t="shared" si="2"/>
        <v>759.51779199999999</v>
      </c>
      <c r="Q66" s="1">
        <v>4942.96</v>
      </c>
      <c r="R66" s="1">
        <v>324</v>
      </c>
      <c r="S66" s="1">
        <v>851</v>
      </c>
      <c r="T66" s="6">
        <f t="shared" si="10"/>
        <v>-492</v>
      </c>
      <c r="U66" s="20">
        <v>-8.0000000000000002E-3</v>
      </c>
      <c r="V66" s="20">
        <v>7.4999999999999997E-2</v>
      </c>
      <c r="W66" s="21" t="s">
        <v>44</v>
      </c>
      <c r="X66" s="22">
        <f t="shared" si="3"/>
        <v>0.125</v>
      </c>
      <c r="Y66" s="22"/>
      <c r="Z66" s="22"/>
      <c r="AA66" s="27">
        <f t="shared" si="11"/>
        <v>43628.925390500677</v>
      </c>
      <c r="AB66" s="27">
        <f t="shared" si="4"/>
        <v>43628.800390500677</v>
      </c>
      <c r="AC66" s="25">
        <f t="shared" si="5"/>
        <v>1.2899738340129261</v>
      </c>
      <c r="AD66" s="28"/>
      <c r="AE66" s="28"/>
      <c r="AF66" s="14">
        <f t="shared" si="6"/>
        <v>2.9057600000000003E-2</v>
      </c>
      <c r="AG66" s="14">
        <f t="shared" si="7"/>
        <v>1.4528800000000001E-3</v>
      </c>
      <c r="AH66" s="14">
        <f t="shared" si="12"/>
        <v>3.0510480000000003E-2</v>
      </c>
      <c r="AI66" s="29"/>
      <c r="AJ66" s="30"/>
      <c r="AK66" s="6"/>
      <c r="AL66" s="31"/>
    </row>
    <row r="67" spans="1:38" x14ac:dyDescent="0.3">
      <c r="C67" s="14"/>
      <c r="D67" s="14"/>
      <c r="E67" s="14"/>
      <c r="F67" s="34" t="s">
        <v>64</v>
      </c>
      <c r="G67" s="33">
        <f t="shared" si="1"/>
        <v>20.38741182431113</v>
      </c>
      <c r="H67" s="6"/>
      <c r="I67" t="s">
        <v>60</v>
      </c>
      <c r="J67" s="6">
        <v>25.2</v>
      </c>
      <c r="K67" s="26">
        <f>$K$65+J67</f>
        <v>470.61338980354725</v>
      </c>
      <c r="L67" s="6">
        <f t="shared" si="13"/>
        <v>757.37883520000003</v>
      </c>
      <c r="M67" s="6">
        <f t="shared" si="8"/>
        <v>12.199999999999989</v>
      </c>
      <c r="N67" s="6">
        <f t="shared" si="9"/>
        <v>19.633996799999984</v>
      </c>
      <c r="O67" s="6">
        <f t="shared" si="14"/>
        <v>459.7424759405074</v>
      </c>
      <c r="P67" s="6">
        <f t="shared" si="2"/>
        <v>739.88379520000001</v>
      </c>
      <c r="Q67" s="1">
        <v>7022.48</v>
      </c>
      <c r="R67" s="1">
        <v>2183</v>
      </c>
      <c r="S67" s="1">
        <v>102</v>
      </c>
      <c r="T67" s="6">
        <f t="shared" si="10"/>
        <v>2079.5199999999995</v>
      </c>
      <c r="U67" s="20">
        <v>3.5000000000000003E-2</v>
      </c>
      <c r="V67" s="20">
        <v>0.11799999999999999</v>
      </c>
      <c r="W67" s="21" t="s">
        <v>44</v>
      </c>
      <c r="X67" s="22">
        <f t="shared" si="3"/>
        <v>0.125</v>
      </c>
      <c r="Y67" s="22"/>
      <c r="Z67" s="22"/>
      <c r="AA67" s="27">
        <f t="shared" si="11"/>
        <v>43628.97447549268</v>
      </c>
      <c r="AB67" s="27">
        <f t="shared" si="4"/>
        <v>43628.84947549268</v>
      </c>
      <c r="AC67" s="25">
        <f t="shared" si="5"/>
        <v>1.3390588260153891</v>
      </c>
      <c r="AD67" s="28"/>
      <c r="AE67" s="28"/>
      <c r="AF67" s="14">
        <f t="shared" si="6"/>
        <v>4.6747611428571395E-2</v>
      </c>
      <c r="AG67" s="14">
        <f t="shared" si="7"/>
        <v>2.3373805714285698E-3</v>
      </c>
      <c r="AH67" s="14">
        <f t="shared" si="12"/>
        <v>4.9084991999999966E-2</v>
      </c>
      <c r="AI67" s="29">
        <v>17.5</v>
      </c>
      <c r="AJ67" s="30"/>
      <c r="AK67" s="6"/>
      <c r="AL67" s="31"/>
    </row>
    <row r="68" spans="1:38" x14ac:dyDescent="0.3">
      <c r="C68" s="14"/>
      <c r="D68" s="14"/>
      <c r="E68" s="14"/>
      <c r="F68" s="34" t="s">
        <v>65</v>
      </c>
      <c r="G68" s="33"/>
      <c r="H68" s="6"/>
      <c r="I68" t="s">
        <v>203</v>
      </c>
      <c r="J68" s="6">
        <v>32.799999999999997</v>
      </c>
      <c r="K68" s="26">
        <f>$K$65+J68</f>
        <v>478.21338980354727</v>
      </c>
      <c r="L68" s="6">
        <f t="shared" si="13"/>
        <v>769.60984960000008</v>
      </c>
      <c r="M68" s="6">
        <f t="shared" si="8"/>
        <v>7.6000000000000227</v>
      </c>
      <c r="N68" s="6">
        <f t="shared" si="9"/>
        <v>12.231014400000037</v>
      </c>
      <c r="O68" s="6">
        <f t="shared" si="14"/>
        <v>452.14247594050738</v>
      </c>
      <c r="P68" s="6">
        <f t="shared" si="2"/>
        <v>727.65278079999996</v>
      </c>
      <c r="Q68" s="1">
        <v>5192</v>
      </c>
      <c r="R68" s="1">
        <v>185</v>
      </c>
      <c r="S68" s="1">
        <v>2020</v>
      </c>
      <c r="T68" s="6">
        <f t="shared" si="10"/>
        <v>-1830.4799999999996</v>
      </c>
      <c r="U68" s="20">
        <v>-4.7E-2</v>
      </c>
      <c r="V68" s="20">
        <v>0.08</v>
      </c>
      <c r="W68" s="21" t="s">
        <v>44</v>
      </c>
      <c r="X68" s="22">
        <f t="shared" si="3"/>
        <v>0.125</v>
      </c>
      <c r="Y68" s="22"/>
      <c r="Z68" s="22"/>
      <c r="AA68" s="27">
        <f t="shared" si="11"/>
        <v>43628.985800506016</v>
      </c>
      <c r="AB68" s="27">
        <f t="shared" si="4"/>
        <v>43628.860800506016</v>
      </c>
      <c r="AC68" s="25">
        <f t="shared" si="5"/>
        <v>1.3503838393517071</v>
      </c>
      <c r="AD68" s="28"/>
      <c r="AE68" s="28"/>
      <c r="AF68" s="14">
        <f t="shared" si="6"/>
        <v>1.1325013333333368E-2</v>
      </c>
      <c r="AG68" s="14">
        <f t="shared" si="7"/>
        <v>0</v>
      </c>
      <c r="AH68" s="14">
        <f t="shared" si="12"/>
        <v>1.1325013333333368E-2</v>
      </c>
      <c r="AI68" s="29">
        <v>45</v>
      </c>
      <c r="AJ68" s="30">
        <v>0</v>
      </c>
      <c r="AK68" s="6"/>
      <c r="AL68" s="31"/>
    </row>
    <row r="69" spans="1:38" x14ac:dyDescent="0.3">
      <c r="C69" s="14"/>
      <c r="D69" s="14"/>
      <c r="E69" s="14"/>
      <c r="F69" s="34" t="s">
        <v>65</v>
      </c>
      <c r="G69" s="33">
        <f t="shared" si="1"/>
        <v>20.799663984391373</v>
      </c>
      <c r="H69" s="6"/>
      <c r="I69" t="s">
        <v>62</v>
      </c>
      <c r="J69" s="6">
        <v>37.6</v>
      </c>
      <c r="K69" s="26">
        <f>$K$65+J69</f>
        <v>483.01338980354728</v>
      </c>
      <c r="L69" s="6">
        <f t="shared" si="13"/>
        <v>777.33470080000006</v>
      </c>
      <c r="M69" s="6">
        <f t="shared" si="8"/>
        <v>4.8000000000000114</v>
      </c>
      <c r="N69" s="6">
        <f t="shared" si="9"/>
        <v>7.7248512000000185</v>
      </c>
      <c r="O69" s="6">
        <f t="shared" si="14"/>
        <v>447.34247594050737</v>
      </c>
      <c r="P69" s="6">
        <f t="shared" ref="P69:P135" si="21">O69*1.609344</f>
        <v>719.92792959999997</v>
      </c>
      <c r="Q69" s="1">
        <v>3692</v>
      </c>
      <c r="R69" s="1">
        <v>1</v>
      </c>
      <c r="S69" s="1">
        <v>1481</v>
      </c>
      <c r="T69" s="6">
        <f t="shared" si="10"/>
        <v>-1500</v>
      </c>
      <c r="U69" s="20">
        <v>-6.2E-2</v>
      </c>
      <c r="V69" s="20">
        <v>2E-3</v>
      </c>
      <c r="W69" s="21" t="s">
        <v>44</v>
      </c>
      <c r="X69" s="22">
        <f t="shared" si="3"/>
        <v>0.125</v>
      </c>
      <c r="Y69" s="22"/>
      <c r="Z69" s="22"/>
      <c r="AA69" s="27">
        <f t="shared" si="11"/>
        <v>43628.991652666016</v>
      </c>
      <c r="AB69" s="27">
        <f t="shared" ref="AB69:AB132" si="22">AA69-X69</f>
        <v>43628.866652666016</v>
      </c>
      <c r="AC69" s="25">
        <f t="shared" ref="AC69:AC132" si="23">AA69-Y$4</f>
        <v>1.3562359993520658</v>
      </c>
      <c r="AD69" s="28"/>
      <c r="AE69" s="28"/>
      <c r="AF69" s="14">
        <f t="shared" ref="AF69:AF132" si="24">(N69/IF(ISBLANK(AI69),$AI$2,AI69))/24</f>
        <v>5.8521600000000134E-3</v>
      </c>
      <c r="AG69" s="14">
        <f t="shared" ref="AG69:AG132" si="25">(AK69+AL69)/24/60+AF69*IF(ISBLANK(AJ69),$AJ$2,AJ69)</f>
        <v>0</v>
      </c>
      <c r="AH69" s="14">
        <f t="shared" si="12"/>
        <v>5.8521600000000134E-3</v>
      </c>
      <c r="AI69" s="29">
        <v>55</v>
      </c>
      <c r="AJ69" s="30">
        <v>0</v>
      </c>
      <c r="AK69" s="6"/>
      <c r="AL69" s="31"/>
    </row>
    <row r="70" spans="1:38" x14ac:dyDescent="0.3">
      <c r="A70" t="s">
        <v>19</v>
      </c>
      <c r="B70">
        <v>1</v>
      </c>
      <c r="C70" s="14">
        <v>0.12013888888888889</v>
      </c>
      <c r="D70" s="14">
        <f>SUM(AH66:AH70)</f>
        <v>0.1364362693333333</v>
      </c>
      <c r="E70" s="14"/>
      <c r="G70" s="33">
        <f t="shared" si="1"/>
        <v>21.751590960309841</v>
      </c>
      <c r="H70" s="6"/>
      <c r="I70" t="s">
        <v>33</v>
      </c>
      <c r="J70" s="6">
        <v>54.5</v>
      </c>
      <c r="K70" s="26">
        <f>$K$65+J70</f>
        <v>499.91338980354726</v>
      </c>
      <c r="L70" s="6">
        <f t="shared" si="13"/>
        <v>804.53261440000006</v>
      </c>
      <c r="M70" s="6">
        <f t="shared" ref="M70:M133" si="26">K70-K69</f>
        <v>16.899999999999977</v>
      </c>
      <c r="N70" s="6">
        <f t="shared" si="9"/>
        <v>27.197913599999964</v>
      </c>
      <c r="O70" s="6">
        <f t="shared" si="14"/>
        <v>430.44247594050739</v>
      </c>
      <c r="P70" s="6">
        <f t="shared" si="21"/>
        <v>692.73001599999998</v>
      </c>
      <c r="Q70" s="1">
        <v>3168.48</v>
      </c>
      <c r="R70" s="1">
        <v>633.04</v>
      </c>
      <c r="S70" s="1">
        <v>638</v>
      </c>
      <c r="T70" s="6">
        <v>1141</v>
      </c>
      <c r="U70" s="20">
        <v>-7.0000000000000001E-3</v>
      </c>
      <c r="V70" s="20">
        <v>5.2999999999999999E-2</v>
      </c>
      <c r="W70" s="21" t="s">
        <v>44</v>
      </c>
      <c r="X70" s="22">
        <f t="shared" si="3"/>
        <v>0.125</v>
      </c>
      <c r="Y70" s="22"/>
      <c r="Z70" s="22"/>
      <c r="AA70" s="27">
        <f t="shared" ref="AA70:AA133" si="27">IF(ISBLANK(Y69),AA69,Y69)+AH70</f>
        <v>43629.031316290013</v>
      </c>
      <c r="AB70" s="27">
        <f t="shared" si="22"/>
        <v>43628.906316290013</v>
      </c>
      <c r="AC70" s="25">
        <f t="shared" si="23"/>
        <v>1.3958996233486687</v>
      </c>
      <c r="AD70" s="28"/>
      <c r="AE70" s="28"/>
      <c r="AF70" s="14">
        <f t="shared" si="24"/>
        <v>3.7774879999999948E-2</v>
      </c>
      <c r="AG70" s="14">
        <f t="shared" si="25"/>
        <v>1.8887439999999975E-3</v>
      </c>
      <c r="AH70" s="14">
        <f t="shared" ref="AH70:AH133" si="28">AF70+AG70</f>
        <v>3.9663623999999946E-2</v>
      </c>
      <c r="AI70" s="29"/>
      <c r="AJ70" s="30"/>
      <c r="AK70" s="6"/>
      <c r="AL70" s="31"/>
    </row>
    <row r="71" spans="1:38" x14ac:dyDescent="0.3">
      <c r="C71" s="14"/>
      <c r="D71" s="14"/>
      <c r="E71" s="14"/>
      <c r="G71" s="33">
        <f t="shared" si="1"/>
        <v>22.241636208258569</v>
      </c>
      <c r="H71" s="6"/>
      <c r="I71" t="s">
        <v>66</v>
      </c>
      <c r="J71" s="6">
        <v>8.6999999999999993</v>
      </c>
      <c r="K71" s="26">
        <f>$K$70+J71</f>
        <v>508.61338980354725</v>
      </c>
      <c r="L71" s="6">
        <f t="shared" si="13"/>
        <v>818.53390720000004</v>
      </c>
      <c r="M71" s="6">
        <f t="shared" si="26"/>
        <v>8.6999999999999886</v>
      </c>
      <c r="N71" s="6">
        <f t="shared" si="9"/>
        <v>14.001292799999982</v>
      </c>
      <c r="O71" s="6">
        <f t="shared" si="14"/>
        <v>421.7424759405074</v>
      </c>
      <c r="P71" s="6">
        <f t="shared" si="21"/>
        <v>678.72872319999999</v>
      </c>
      <c r="Q71" s="1">
        <v>3204.56</v>
      </c>
      <c r="R71" s="1">
        <v>393.59999999999997</v>
      </c>
      <c r="S71" s="1">
        <v>-360.79999999999995</v>
      </c>
      <c r="T71" s="6">
        <f t="shared" si="10"/>
        <v>36.079999999999927</v>
      </c>
      <c r="U71" s="20">
        <v>-2E-3</v>
      </c>
      <c r="V71" s="20">
        <v>6.3E-2</v>
      </c>
      <c r="W71" s="21" t="s">
        <v>44</v>
      </c>
      <c r="X71" s="22">
        <f t="shared" si="3"/>
        <v>0.125</v>
      </c>
      <c r="Y71" s="22"/>
      <c r="Z71" s="22"/>
      <c r="AA71" s="27">
        <f t="shared" si="27"/>
        <v>43629.051734842011</v>
      </c>
      <c r="AB71" s="27">
        <f t="shared" si="22"/>
        <v>43628.926734842011</v>
      </c>
      <c r="AC71" s="25">
        <f t="shared" si="23"/>
        <v>1.4163181753465324</v>
      </c>
      <c r="AD71" s="28"/>
      <c r="AE71" s="28"/>
      <c r="AF71" s="14">
        <f t="shared" si="24"/>
        <v>1.9446239999999976E-2</v>
      </c>
      <c r="AG71" s="14">
        <f t="shared" si="25"/>
        <v>9.7231199999999883E-4</v>
      </c>
      <c r="AH71" s="14">
        <f t="shared" si="28"/>
        <v>2.0418551999999975E-2</v>
      </c>
      <c r="AI71" s="29"/>
      <c r="AJ71" s="30"/>
      <c r="AK71" s="6"/>
      <c r="AL71" s="31"/>
    </row>
    <row r="72" spans="1:38" x14ac:dyDescent="0.3">
      <c r="C72" s="14"/>
      <c r="D72" s="14"/>
      <c r="E72" s="14"/>
      <c r="F72" s="34" t="s">
        <v>64</v>
      </c>
      <c r="G72" s="33">
        <f t="shared" si="1"/>
        <v>23.49209649633849</v>
      </c>
      <c r="H72" s="6"/>
      <c r="I72" t="s">
        <v>9</v>
      </c>
      <c r="J72" s="6">
        <v>19.8</v>
      </c>
      <c r="K72" s="26">
        <f t="shared" ref="K72:K79" si="29">$K$70+J72</f>
        <v>519.71338980354722</v>
      </c>
      <c r="L72" s="6">
        <f t="shared" si="13"/>
        <v>836.39762559999997</v>
      </c>
      <c r="M72" s="6">
        <f t="shared" si="26"/>
        <v>11.099999999999966</v>
      </c>
      <c r="N72" s="6">
        <f t="shared" si="9"/>
        <v>17.863718399999946</v>
      </c>
      <c r="O72" s="6">
        <f t="shared" si="14"/>
        <v>410.64247594050744</v>
      </c>
      <c r="P72" s="6">
        <f t="shared" si="21"/>
        <v>660.86500480000007</v>
      </c>
      <c r="Q72" s="1">
        <v>6120.48</v>
      </c>
      <c r="R72" s="1">
        <v>3020.8799999999997</v>
      </c>
      <c r="S72" s="1">
        <v>-118.08</v>
      </c>
      <c r="T72" s="6">
        <f t="shared" si="10"/>
        <v>2915.9199999999996</v>
      </c>
      <c r="U72" s="20">
        <v>4.8000000000000001E-2</v>
      </c>
      <c r="V72" s="20">
        <v>0.114</v>
      </c>
      <c r="W72" s="21" t="s">
        <v>44</v>
      </c>
      <c r="X72" s="22">
        <f t="shared" si="3"/>
        <v>0.125</v>
      </c>
      <c r="Y72" s="22"/>
      <c r="Z72" s="22"/>
      <c r="AA72" s="27">
        <f t="shared" si="27"/>
        <v>43629.103837354014</v>
      </c>
      <c r="AB72" s="27">
        <f t="shared" si="22"/>
        <v>43628.978837354014</v>
      </c>
      <c r="AC72" s="25">
        <f t="shared" si="23"/>
        <v>1.4684206873498624</v>
      </c>
      <c r="AD72" s="28"/>
      <c r="AE72" s="28"/>
      <c r="AF72" s="14">
        <f t="shared" si="24"/>
        <v>4.962143999999985E-2</v>
      </c>
      <c r="AG72" s="14">
        <f t="shared" si="25"/>
        <v>2.4810719999999926E-3</v>
      </c>
      <c r="AH72" s="14">
        <f t="shared" si="28"/>
        <v>5.2102511999999844E-2</v>
      </c>
      <c r="AI72" s="29">
        <v>15</v>
      </c>
      <c r="AJ72" s="30"/>
      <c r="AK72" s="6"/>
      <c r="AL72" s="31"/>
    </row>
    <row r="73" spans="1:38" x14ac:dyDescent="0.3">
      <c r="C73" s="14"/>
      <c r="D73" s="14"/>
      <c r="E73" s="14"/>
      <c r="G73" s="33">
        <f t="shared" si="1"/>
        <v>1.0504779363982379</v>
      </c>
      <c r="H73" s="6"/>
      <c r="I73" t="s">
        <v>67</v>
      </c>
      <c r="J73" s="6">
        <v>36.4</v>
      </c>
      <c r="K73" s="26">
        <f t="shared" si="29"/>
        <v>536.31338980354724</v>
      </c>
      <c r="L73" s="6">
        <f t="shared" si="13"/>
        <v>863.11273600000004</v>
      </c>
      <c r="M73" s="6">
        <f t="shared" si="26"/>
        <v>16.600000000000023</v>
      </c>
      <c r="N73" s="6">
        <f t="shared" si="9"/>
        <v>26.715110400000039</v>
      </c>
      <c r="O73" s="6">
        <f t="shared" si="14"/>
        <v>394.04247594050742</v>
      </c>
      <c r="P73" s="6">
        <f t="shared" si="21"/>
        <v>634.14989439999999</v>
      </c>
      <c r="Q73" s="1">
        <v>7435.7599999999993</v>
      </c>
      <c r="R73" s="1">
        <v>1967.9999999999998</v>
      </c>
      <c r="S73" s="1">
        <v>-646.16</v>
      </c>
      <c r="T73" s="6">
        <f t="shared" si="10"/>
        <v>1315.2799999999997</v>
      </c>
      <c r="U73" s="20">
        <v>1.7999999999999999E-2</v>
      </c>
      <c r="V73" s="20">
        <v>0.10299999999999999</v>
      </c>
      <c r="W73" s="21" t="s">
        <v>44</v>
      </c>
      <c r="X73" s="22">
        <f t="shared" si="3"/>
        <v>0.125</v>
      </c>
      <c r="Y73" s="22"/>
      <c r="Z73" s="22"/>
      <c r="AA73" s="27">
        <f t="shared" si="27"/>
        <v>43629.168769914017</v>
      </c>
      <c r="AB73" s="27">
        <f t="shared" si="22"/>
        <v>43629.043769914017</v>
      </c>
      <c r="AC73" s="25">
        <f t="shared" si="23"/>
        <v>1.5333532473523519</v>
      </c>
      <c r="AD73" s="28"/>
      <c r="AE73" s="28"/>
      <c r="AF73" s="14">
        <f t="shared" si="24"/>
        <v>6.1840533333333426E-2</v>
      </c>
      <c r="AG73" s="14">
        <f t="shared" si="25"/>
        <v>3.0920266666666714E-3</v>
      </c>
      <c r="AH73" s="14">
        <f t="shared" si="28"/>
        <v>6.4932560000000097E-2</v>
      </c>
      <c r="AI73" s="29">
        <v>18</v>
      </c>
      <c r="AJ73" s="30"/>
      <c r="AK73" s="6"/>
      <c r="AL73" s="31"/>
    </row>
    <row r="74" spans="1:38" x14ac:dyDescent="0.3">
      <c r="C74" s="14"/>
      <c r="D74" s="14"/>
      <c r="E74" s="14"/>
      <c r="G74" s="33">
        <f t="shared" si="1"/>
        <v>5.2108149604755454</v>
      </c>
      <c r="H74" s="6"/>
      <c r="I74" t="s">
        <v>68</v>
      </c>
      <c r="J74" s="6">
        <v>57</v>
      </c>
      <c r="K74" s="26">
        <f t="shared" si="29"/>
        <v>556.91338980354726</v>
      </c>
      <c r="L74" s="6">
        <f t="shared" si="13"/>
        <v>896.26522239999997</v>
      </c>
      <c r="M74" s="6">
        <f t="shared" si="26"/>
        <v>20.600000000000023</v>
      </c>
      <c r="N74" s="6">
        <f t="shared" si="9"/>
        <v>33.152486400000036</v>
      </c>
      <c r="O74" s="6">
        <f t="shared" si="14"/>
        <v>373.44247594050739</v>
      </c>
      <c r="P74" s="6">
        <f t="shared" si="21"/>
        <v>600.99740799999995</v>
      </c>
      <c r="Q74" s="1">
        <v>6966.7199999999993</v>
      </c>
      <c r="R74" s="1">
        <v>957.76</v>
      </c>
      <c r="S74" s="1">
        <v>-1439.9199999999998</v>
      </c>
      <c r="T74" s="6">
        <f t="shared" si="10"/>
        <v>-469.03999999999996</v>
      </c>
      <c r="U74" s="20">
        <v>-4.0000000000000001E-3</v>
      </c>
      <c r="V74" s="20">
        <v>6.9000000000000006E-2</v>
      </c>
      <c r="W74" s="21" t="s">
        <v>44</v>
      </c>
      <c r="X74" s="22">
        <f t="shared" si="3"/>
        <v>0.125</v>
      </c>
      <c r="Y74" s="22"/>
      <c r="Z74" s="22"/>
      <c r="AA74" s="27">
        <f t="shared" si="27"/>
        <v>43629.34211729002</v>
      </c>
      <c r="AB74" s="27">
        <f t="shared" si="22"/>
        <v>43629.21711729002</v>
      </c>
      <c r="AC74" s="25">
        <f t="shared" si="23"/>
        <v>1.706700623355573</v>
      </c>
      <c r="AD74" s="28"/>
      <c r="AE74" s="28"/>
      <c r="AF74" s="14">
        <f t="shared" si="24"/>
        <v>4.604512000000005E-2</v>
      </c>
      <c r="AG74" s="14">
        <f t="shared" si="25"/>
        <v>0.127302256</v>
      </c>
      <c r="AH74" s="14">
        <f t="shared" si="28"/>
        <v>0.17334737600000005</v>
      </c>
      <c r="AI74" s="29"/>
      <c r="AJ74" s="30"/>
      <c r="AK74" s="6"/>
      <c r="AL74" s="31">
        <v>180</v>
      </c>
    </row>
    <row r="75" spans="1:38" x14ac:dyDescent="0.3">
      <c r="C75" s="14"/>
      <c r="D75" s="14"/>
      <c r="E75" s="14"/>
      <c r="F75" s="34" t="s">
        <v>10</v>
      </c>
      <c r="G75" s="33">
        <f t="shared" si="1"/>
        <v>5.6549939044634812</v>
      </c>
      <c r="H75" s="6"/>
      <c r="I75" t="s">
        <v>69</v>
      </c>
      <c r="J75" s="6">
        <v>61.6</v>
      </c>
      <c r="K75" s="26">
        <f t="shared" si="29"/>
        <v>561.51338980354728</v>
      </c>
      <c r="L75" s="6">
        <f t="shared" si="13"/>
        <v>903.66820480000001</v>
      </c>
      <c r="M75" s="6">
        <f t="shared" si="26"/>
        <v>4.6000000000000227</v>
      </c>
      <c r="N75" s="6">
        <f t="shared" ref="N75:N135" si="30">M75*1.609344</f>
        <v>7.4029824000000373</v>
      </c>
      <c r="O75" s="6">
        <f t="shared" si="14"/>
        <v>368.84247594050737</v>
      </c>
      <c r="P75" s="6">
        <f t="shared" si="21"/>
        <v>593.59442559999991</v>
      </c>
      <c r="Q75" s="1">
        <v>7639.12</v>
      </c>
      <c r="R75" s="1">
        <v>715.04</v>
      </c>
      <c r="S75" s="1">
        <v>-52.48</v>
      </c>
      <c r="T75" s="6">
        <f t="shared" si="10"/>
        <v>672.40000000000055</v>
      </c>
      <c r="U75" s="20">
        <v>2.8000000000000001E-2</v>
      </c>
      <c r="V75" s="20">
        <v>6.2E-2</v>
      </c>
      <c r="W75" s="21" t="s">
        <v>44</v>
      </c>
      <c r="X75" s="22">
        <f t="shared" si="3"/>
        <v>0.125</v>
      </c>
      <c r="Y75" s="22"/>
      <c r="Z75" s="22"/>
      <c r="AA75" s="27">
        <f t="shared" si="27"/>
        <v>43629.360624746019</v>
      </c>
      <c r="AB75" s="27">
        <f t="shared" si="22"/>
        <v>43629.235624746019</v>
      </c>
      <c r="AC75" s="25">
        <f t="shared" si="23"/>
        <v>1.7252080793550704</v>
      </c>
      <c r="AD75" s="28"/>
      <c r="AE75" s="28"/>
      <c r="AF75" s="14">
        <f t="shared" si="24"/>
        <v>1.7626148571428659E-2</v>
      </c>
      <c r="AG75" s="14">
        <f t="shared" si="25"/>
        <v>8.8130742857143302E-4</v>
      </c>
      <c r="AH75" s="14">
        <f t="shared" si="28"/>
        <v>1.8507456000000092E-2</v>
      </c>
      <c r="AI75" s="29">
        <v>17.5</v>
      </c>
      <c r="AJ75" s="30"/>
      <c r="AK75" s="6"/>
      <c r="AL75" s="31"/>
    </row>
    <row r="76" spans="1:38" x14ac:dyDescent="0.3">
      <c r="C76" s="14"/>
      <c r="D76" s="14"/>
      <c r="E76" s="14"/>
      <c r="F76" s="34"/>
      <c r="G76" s="33">
        <f t="shared" si="1"/>
        <v>6.3985108323977329</v>
      </c>
      <c r="H76" s="6"/>
      <c r="I76" t="s">
        <v>204</v>
      </c>
      <c r="J76" s="6">
        <v>74.8</v>
      </c>
      <c r="K76" s="26">
        <f t="shared" si="29"/>
        <v>574.71338980354722</v>
      </c>
      <c r="L76" s="6">
        <f t="shared" si="13"/>
        <v>924.91154559999995</v>
      </c>
      <c r="M76" s="6">
        <f t="shared" si="26"/>
        <v>13.199999999999932</v>
      </c>
      <c r="N76" s="6">
        <f t="shared" si="30"/>
        <v>21.243340799999892</v>
      </c>
      <c r="O76" s="6">
        <f t="shared" si="14"/>
        <v>355.64247594050744</v>
      </c>
      <c r="P76" s="6">
        <f t="shared" si="21"/>
        <v>572.35108480000008</v>
      </c>
      <c r="Q76" s="1">
        <v>7246</v>
      </c>
      <c r="R76" s="1">
        <v>520</v>
      </c>
      <c r="S76" s="1">
        <v>899</v>
      </c>
      <c r="T76" s="6">
        <f t="shared" si="10"/>
        <v>-393.11999999999989</v>
      </c>
      <c r="U76" s="20">
        <v>-8.9999999999999993E-3</v>
      </c>
      <c r="V76" s="20">
        <v>6.0999999999999999E-2</v>
      </c>
      <c r="W76" s="21" t="s">
        <v>44</v>
      </c>
      <c r="X76" s="22">
        <f t="shared" si="3"/>
        <v>0.125</v>
      </c>
      <c r="Y76" s="22"/>
      <c r="Z76" s="22"/>
      <c r="AA76" s="27">
        <f t="shared" si="27"/>
        <v>43629.391604618017</v>
      </c>
      <c r="AB76" s="27">
        <f t="shared" si="22"/>
        <v>43629.266604618017</v>
      </c>
      <c r="AC76" s="25">
        <f t="shared" si="23"/>
        <v>1.7561879513523309</v>
      </c>
      <c r="AD76" s="28"/>
      <c r="AE76" s="28"/>
      <c r="AF76" s="14">
        <f t="shared" si="24"/>
        <v>2.9504639999999849E-2</v>
      </c>
      <c r="AG76" s="14">
        <f t="shared" si="25"/>
        <v>1.4752319999999926E-3</v>
      </c>
      <c r="AH76" s="14">
        <f t="shared" si="28"/>
        <v>3.0979871999999842E-2</v>
      </c>
      <c r="AI76" s="29"/>
      <c r="AJ76" s="30"/>
      <c r="AK76" s="6"/>
      <c r="AL76" s="31"/>
    </row>
    <row r="77" spans="1:38" x14ac:dyDescent="0.3">
      <c r="C77" s="14"/>
      <c r="D77" s="14"/>
      <c r="E77" s="14"/>
      <c r="F77" s="34"/>
      <c r="G77" s="33">
        <f t="shared" si="1"/>
        <v>7.4236629604711197</v>
      </c>
      <c r="H77" s="6"/>
      <c r="I77" t="s">
        <v>205</v>
      </c>
      <c r="J77" s="6">
        <v>93</v>
      </c>
      <c r="K77" s="26">
        <f t="shared" si="29"/>
        <v>592.91338980354726</v>
      </c>
      <c r="L77" s="6">
        <f t="shared" si="13"/>
        <v>954.20160640000006</v>
      </c>
      <c r="M77" s="6">
        <f t="shared" si="26"/>
        <v>18.200000000000045</v>
      </c>
      <c r="N77" s="6">
        <f t="shared" si="30"/>
        <v>29.290060800000074</v>
      </c>
      <c r="O77" s="6"/>
      <c r="P77" s="6"/>
      <c r="Q77" s="1">
        <v>6827</v>
      </c>
      <c r="R77" s="1">
        <v>445</v>
      </c>
      <c r="S77" s="1">
        <v>883</v>
      </c>
      <c r="T77" s="6">
        <f t="shared" si="10"/>
        <v>-419</v>
      </c>
      <c r="U77" s="20">
        <v>-6.0000000000000001E-3</v>
      </c>
      <c r="V77" s="20">
        <v>3.4000000000000002E-2</v>
      </c>
      <c r="W77" s="21" t="s">
        <v>44</v>
      </c>
      <c r="X77" s="22">
        <f t="shared" si="3"/>
        <v>0.125</v>
      </c>
      <c r="Y77" s="22"/>
      <c r="Z77" s="22"/>
      <c r="AA77" s="27">
        <f t="shared" si="27"/>
        <v>43629.43431929002</v>
      </c>
      <c r="AB77" s="27">
        <f t="shared" si="22"/>
        <v>43629.30931929002</v>
      </c>
      <c r="AC77" s="25">
        <f t="shared" si="23"/>
        <v>1.7989026233553886</v>
      </c>
      <c r="AD77" s="28"/>
      <c r="AE77" s="28"/>
      <c r="AF77" s="14">
        <f t="shared" si="24"/>
        <v>4.0680640000000101E-2</v>
      </c>
      <c r="AG77" s="14">
        <f t="shared" si="25"/>
        <v>2.0340320000000051E-3</v>
      </c>
      <c r="AH77" s="14">
        <f t="shared" si="28"/>
        <v>4.2714672000000106E-2</v>
      </c>
      <c r="AI77" s="29"/>
      <c r="AJ77" s="30"/>
      <c r="AK77" s="6"/>
      <c r="AL77" s="31"/>
    </row>
    <row r="78" spans="1:38" x14ac:dyDescent="0.3">
      <c r="C78" s="14"/>
      <c r="D78" s="14"/>
      <c r="E78" s="14"/>
      <c r="F78" s="34"/>
      <c r="G78" s="33">
        <f t="shared" si="1"/>
        <v>7.7052981604356319</v>
      </c>
      <c r="H78" s="6"/>
      <c r="I78" t="s">
        <v>206</v>
      </c>
      <c r="J78" s="6">
        <v>98</v>
      </c>
      <c r="K78" s="26">
        <f t="shared" si="29"/>
        <v>597.91338980354726</v>
      </c>
      <c r="L78" s="6">
        <f t="shared" si="13"/>
        <v>962.2483264</v>
      </c>
      <c r="M78" s="6">
        <f t="shared" si="26"/>
        <v>5</v>
      </c>
      <c r="N78" s="6">
        <f t="shared" si="30"/>
        <v>8.0467200000000005</v>
      </c>
      <c r="O78" s="6"/>
      <c r="P78" s="6"/>
      <c r="Q78" s="1">
        <v>6941</v>
      </c>
      <c r="R78" s="1">
        <v>242</v>
      </c>
      <c r="S78" s="1">
        <v>127</v>
      </c>
      <c r="T78" s="6">
        <f t="shared" si="10"/>
        <v>114</v>
      </c>
      <c r="U78" s="20">
        <v>5.0000000000000001E-3</v>
      </c>
      <c r="V78" s="20">
        <v>3.5000000000000003E-2</v>
      </c>
      <c r="W78" s="21" t="s">
        <v>44</v>
      </c>
      <c r="X78" s="22">
        <f t="shared" si="3"/>
        <v>0.125</v>
      </c>
      <c r="Y78" s="22"/>
      <c r="Z78" s="22"/>
      <c r="AA78" s="27">
        <f t="shared" si="27"/>
        <v>43629.446054090018</v>
      </c>
      <c r="AB78" s="27">
        <f t="shared" si="22"/>
        <v>43629.321054090018</v>
      </c>
      <c r="AC78" s="25">
        <f t="shared" si="23"/>
        <v>1.81063742335391</v>
      </c>
      <c r="AD78" s="28"/>
      <c r="AE78" s="28"/>
      <c r="AF78" s="14">
        <f t="shared" si="24"/>
        <v>1.1176E-2</v>
      </c>
      <c r="AG78" s="14">
        <f t="shared" si="25"/>
        <v>5.5880000000000003E-4</v>
      </c>
      <c r="AH78" s="14">
        <f t="shared" si="28"/>
        <v>1.17348E-2</v>
      </c>
      <c r="AI78" s="29"/>
      <c r="AJ78" s="30"/>
      <c r="AK78" s="6"/>
      <c r="AL78" s="31"/>
    </row>
    <row r="79" spans="1:38" x14ac:dyDescent="0.3">
      <c r="A79" t="s">
        <v>20</v>
      </c>
      <c r="B79">
        <v>1</v>
      </c>
      <c r="C79" s="14">
        <v>0.25037037037037035</v>
      </c>
      <c r="D79" s="14">
        <f>SUM(AH71:AH79)</f>
        <v>0.426237904</v>
      </c>
      <c r="E79" s="14"/>
      <c r="G79" s="33">
        <f t="shared" si="1"/>
        <v>7.98130065650912</v>
      </c>
      <c r="H79" s="6"/>
      <c r="I79" t="s">
        <v>35</v>
      </c>
      <c r="J79" s="6">
        <v>102.9</v>
      </c>
      <c r="K79" s="26">
        <f t="shared" si="29"/>
        <v>602.81338980354724</v>
      </c>
      <c r="L79" s="6">
        <f t="shared" si="13"/>
        <v>970.13411199999996</v>
      </c>
      <c r="M79" s="6">
        <f t="shared" si="26"/>
        <v>4.8999999999999773</v>
      </c>
      <c r="N79" s="6">
        <f t="shared" si="30"/>
        <v>7.8857855999999638</v>
      </c>
      <c r="O79" s="6">
        <f t="shared" ref="O79:O135" si="31">K$135-K79</f>
        <v>327.54247594050742</v>
      </c>
      <c r="P79" s="6">
        <f t="shared" si="21"/>
        <v>527.12851839999996</v>
      </c>
      <c r="Q79" s="1">
        <v>6832.24</v>
      </c>
      <c r="R79" s="1">
        <v>178</v>
      </c>
      <c r="S79" s="1">
        <v>282</v>
      </c>
      <c r="T79" s="6">
        <f t="shared" si="10"/>
        <v>-108.76000000000022</v>
      </c>
      <c r="U79" s="20">
        <v>-5.0000000000000001E-3</v>
      </c>
      <c r="V79" s="20">
        <v>5.8999999999999997E-2</v>
      </c>
      <c r="W79" s="21" t="s">
        <v>44</v>
      </c>
      <c r="X79" s="22">
        <f t="shared" si="3"/>
        <v>0.125</v>
      </c>
      <c r="Y79" s="22"/>
      <c r="Z79" s="22"/>
      <c r="AA79" s="27">
        <f t="shared" si="27"/>
        <v>43629.457554194021</v>
      </c>
      <c r="AB79" s="27">
        <f t="shared" si="22"/>
        <v>43629.332554194021</v>
      </c>
      <c r="AC79" s="25">
        <f t="shared" si="23"/>
        <v>1.822137527356972</v>
      </c>
      <c r="AD79" s="28"/>
      <c r="AE79" s="28"/>
      <c r="AF79" s="14">
        <f t="shared" si="24"/>
        <v>1.095247999999995E-2</v>
      </c>
      <c r="AG79" s="14">
        <f t="shared" si="25"/>
        <v>5.4762399999999753E-4</v>
      </c>
      <c r="AH79" s="14">
        <f t="shared" si="28"/>
        <v>1.1500103999999949E-2</v>
      </c>
      <c r="AI79" s="29"/>
      <c r="AJ79" s="30"/>
      <c r="AK79" s="6"/>
      <c r="AL79" s="31"/>
    </row>
    <row r="80" spans="1:38" x14ac:dyDescent="0.3">
      <c r="C80" s="14"/>
      <c r="D80" s="14"/>
      <c r="E80" s="14"/>
      <c r="G80" s="33">
        <f t="shared" si="1"/>
        <v>8.0094641764881089</v>
      </c>
      <c r="H80" s="6"/>
      <c r="I80" t="s">
        <v>138</v>
      </c>
      <c r="J80" s="6">
        <v>0.5</v>
      </c>
      <c r="K80" s="26">
        <f>K$79+J80</f>
        <v>603.31338980354724</v>
      </c>
      <c r="L80" s="6">
        <f t="shared" si="13"/>
        <v>970.93878399999994</v>
      </c>
      <c r="M80" s="6">
        <f t="shared" si="26"/>
        <v>0.5</v>
      </c>
      <c r="N80" s="6">
        <f t="shared" si="30"/>
        <v>0.80467200000000005</v>
      </c>
      <c r="O80" s="6">
        <f t="shared" si="31"/>
        <v>327.04247594050742</v>
      </c>
      <c r="P80" s="6">
        <f t="shared" si="21"/>
        <v>526.32384639999998</v>
      </c>
      <c r="Q80" s="1">
        <v>6880</v>
      </c>
      <c r="R80" s="1">
        <v>35</v>
      </c>
      <c r="S80" s="1">
        <v>1</v>
      </c>
      <c r="T80" s="6">
        <f t="shared" si="10"/>
        <v>47.760000000000218</v>
      </c>
      <c r="U80" s="20">
        <v>6.0000000000000001E-3</v>
      </c>
      <c r="V80" s="20">
        <v>2.1999999999999999E-2</v>
      </c>
      <c r="W80" s="21" t="s">
        <v>44</v>
      </c>
      <c r="X80" s="22">
        <f t="shared" si="3"/>
        <v>0.125</v>
      </c>
      <c r="Y80" s="22"/>
      <c r="Z80" s="22"/>
      <c r="AA80" s="27">
        <f t="shared" si="27"/>
        <v>43629.45872767402</v>
      </c>
      <c r="AB80" s="27">
        <f t="shared" si="22"/>
        <v>43629.33372767402</v>
      </c>
      <c r="AC80" s="25">
        <f t="shared" si="23"/>
        <v>1.8233110073560965</v>
      </c>
      <c r="AD80" s="28"/>
      <c r="AE80" s="28"/>
      <c r="AF80" s="14">
        <f t="shared" si="24"/>
        <v>1.1176000000000001E-3</v>
      </c>
      <c r="AG80" s="14">
        <f t="shared" si="25"/>
        <v>5.5880000000000007E-5</v>
      </c>
      <c r="AH80" s="14">
        <f t="shared" si="28"/>
        <v>1.17348E-3</v>
      </c>
      <c r="AI80" s="29"/>
      <c r="AJ80" s="30"/>
      <c r="AK80" s="6"/>
      <c r="AL80" s="31"/>
    </row>
    <row r="81" spans="1:38" x14ac:dyDescent="0.3">
      <c r="C81" s="14"/>
      <c r="D81" s="14"/>
      <c r="E81" s="14"/>
      <c r="G81" s="33">
        <f t="shared" si="1"/>
        <v>8.0253061564872041</v>
      </c>
      <c r="H81" s="6"/>
      <c r="I81" t="s">
        <v>139</v>
      </c>
      <c r="J81" s="6">
        <v>0.8</v>
      </c>
      <c r="K81" s="26">
        <f t="shared" ref="K81:K92" si="32">K$79+J81</f>
        <v>603.61338980354719</v>
      </c>
      <c r="L81" s="6">
        <f t="shared" si="13"/>
        <v>971.42158719999986</v>
      </c>
      <c r="M81" s="6">
        <f t="shared" si="26"/>
        <v>0.29999999999995453</v>
      </c>
      <c r="N81" s="6">
        <f t="shared" si="30"/>
        <v>0.48280319999992682</v>
      </c>
      <c r="O81" s="6">
        <f t="shared" si="31"/>
        <v>326.74247594050746</v>
      </c>
      <c r="P81" s="6">
        <f t="shared" si="21"/>
        <v>525.84104320000006</v>
      </c>
      <c r="Q81" s="1">
        <v>6861</v>
      </c>
      <c r="R81" s="1">
        <v>0</v>
      </c>
      <c r="S81" s="1">
        <v>18</v>
      </c>
      <c r="T81" s="6">
        <f t="shared" si="10"/>
        <v>-19</v>
      </c>
      <c r="U81" s="20">
        <v>-1.0999999999999999E-2</v>
      </c>
      <c r="V81" s="20">
        <v>0</v>
      </c>
      <c r="W81" s="21" t="s">
        <v>44</v>
      </c>
      <c r="X81" s="22">
        <f t="shared" ref="X81:X85" si="33">3/24</f>
        <v>0.125</v>
      </c>
      <c r="Y81" s="22"/>
      <c r="Z81" s="22"/>
      <c r="AA81" s="27">
        <f t="shared" si="27"/>
        <v>43629.45938775652</v>
      </c>
      <c r="AB81" s="27">
        <f t="shared" si="22"/>
        <v>43629.33438775652</v>
      </c>
      <c r="AC81" s="25">
        <f t="shared" si="23"/>
        <v>1.8239710898560588</v>
      </c>
      <c r="AD81" s="28"/>
      <c r="AE81" s="28"/>
      <c r="AF81" s="14">
        <f t="shared" si="24"/>
        <v>6.2864999999990472E-4</v>
      </c>
      <c r="AG81" s="14">
        <f t="shared" si="25"/>
        <v>3.1432499999995237E-5</v>
      </c>
      <c r="AH81" s="14">
        <f t="shared" si="28"/>
        <v>6.6008249999989998E-4</v>
      </c>
      <c r="AI81" s="29">
        <v>32</v>
      </c>
      <c r="AJ81" s="30"/>
      <c r="AK81" s="6"/>
      <c r="AL81" s="31"/>
    </row>
    <row r="82" spans="1:38" x14ac:dyDescent="0.3">
      <c r="C82" s="14"/>
      <c r="D82" s="14"/>
      <c r="E82" s="14"/>
      <c r="G82" s="33">
        <f t="shared" si="1"/>
        <v>8.2393489085370675</v>
      </c>
      <c r="H82" s="6"/>
      <c r="I82" t="s">
        <v>140</v>
      </c>
      <c r="J82" s="6">
        <v>4.5999999999999996</v>
      </c>
      <c r="K82" s="26">
        <f t="shared" si="32"/>
        <v>607.41338980354726</v>
      </c>
      <c r="L82" s="6">
        <f t="shared" si="13"/>
        <v>977.5370944</v>
      </c>
      <c r="M82" s="6">
        <f t="shared" si="26"/>
        <v>3.8000000000000682</v>
      </c>
      <c r="N82" s="6">
        <f t="shared" si="30"/>
        <v>6.1155072000001098</v>
      </c>
      <c r="O82" s="6">
        <f t="shared" si="31"/>
        <v>322.94247594050739</v>
      </c>
      <c r="P82" s="6">
        <f t="shared" si="21"/>
        <v>519.72553599999992</v>
      </c>
      <c r="Q82" s="1">
        <v>6925</v>
      </c>
      <c r="R82" s="1">
        <v>133</v>
      </c>
      <c r="S82" s="1">
        <v>77</v>
      </c>
      <c r="T82" s="6">
        <f t="shared" si="10"/>
        <v>64</v>
      </c>
      <c r="U82" s="20">
        <v>4.0000000000000001E-3</v>
      </c>
      <c r="V82" s="20">
        <v>0.02</v>
      </c>
      <c r="W82" s="21" t="s">
        <v>44</v>
      </c>
      <c r="X82" s="22">
        <f t="shared" si="33"/>
        <v>0.125</v>
      </c>
      <c r="Y82" s="22"/>
      <c r="Z82" s="22"/>
      <c r="AA82" s="27">
        <f t="shared" si="27"/>
        <v>43629.468306204522</v>
      </c>
      <c r="AB82" s="27">
        <f t="shared" si="22"/>
        <v>43629.343306204522</v>
      </c>
      <c r="AC82" s="25">
        <f t="shared" si="23"/>
        <v>1.8328895378581365</v>
      </c>
      <c r="AD82" s="28"/>
      <c r="AE82" s="28"/>
      <c r="AF82" s="14">
        <f t="shared" si="24"/>
        <v>8.4937600000001522E-3</v>
      </c>
      <c r="AG82" s="14">
        <f t="shared" si="25"/>
        <v>4.2468800000000764E-4</v>
      </c>
      <c r="AH82" s="14">
        <f t="shared" si="28"/>
        <v>8.9184480000001603E-3</v>
      </c>
      <c r="AI82" s="29"/>
      <c r="AJ82" s="30"/>
      <c r="AK82" s="6"/>
      <c r="AL82" s="31"/>
    </row>
    <row r="83" spans="1:38" x14ac:dyDescent="0.3">
      <c r="C83" s="14"/>
      <c r="D83" s="14"/>
      <c r="E83" s="14"/>
      <c r="G83" s="33">
        <f t="shared" si="1"/>
        <v>8.5033819085801952</v>
      </c>
      <c r="H83" s="6"/>
      <c r="I83" t="s">
        <v>142</v>
      </c>
      <c r="J83" s="6">
        <v>9.6</v>
      </c>
      <c r="K83" s="26">
        <f t="shared" si="32"/>
        <v>612.41338980354726</v>
      </c>
      <c r="L83" s="6">
        <f t="shared" si="13"/>
        <v>985.58381440000005</v>
      </c>
      <c r="M83" s="6">
        <f t="shared" si="26"/>
        <v>5</v>
      </c>
      <c r="N83" s="6">
        <f t="shared" si="30"/>
        <v>8.0467200000000005</v>
      </c>
      <c r="O83" s="6">
        <f t="shared" si="31"/>
        <v>317.94247594050739</v>
      </c>
      <c r="P83" s="6">
        <f t="shared" si="21"/>
        <v>511.67881599999998</v>
      </c>
      <c r="Q83" s="1">
        <v>6907</v>
      </c>
      <c r="R83" s="1">
        <v>41</v>
      </c>
      <c r="S83" s="1">
        <v>248</v>
      </c>
      <c r="T83" s="6">
        <f t="shared" si="10"/>
        <v>-18</v>
      </c>
      <c r="U83" s="35">
        <v>-8.0000000000000002E-3</v>
      </c>
      <c r="V83" s="20">
        <v>0.01</v>
      </c>
      <c r="W83" s="21" t="s">
        <v>44</v>
      </c>
      <c r="X83" s="22">
        <f t="shared" si="33"/>
        <v>0.125</v>
      </c>
      <c r="Y83" s="22"/>
      <c r="Z83" s="22"/>
      <c r="AA83" s="27">
        <f t="shared" si="27"/>
        <v>43629.479307579524</v>
      </c>
      <c r="AB83" s="27">
        <f t="shared" si="22"/>
        <v>43629.354307579524</v>
      </c>
      <c r="AC83" s="25">
        <f t="shared" si="23"/>
        <v>1.8438909128599335</v>
      </c>
      <c r="AD83" s="28"/>
      <c r="AE83" s="28"/>
      <c r="AF83" s="14">
        <f t="shared" si="24"/>
        <v>1.0477500000000001E-2</v>
      </c>
      <c r="AG83" s="14">
        <f t="shared" si="25"/>
        <v>5.2387500000000004E-4</v>
      </c>
      <c r="AH83" s="14">
        <f t="shared" si="28"/>
        <v>1.1001375000000001E-2</v>
      </c>
      <c r="AI83" s="29">
        <v>32</v>
      </c>
      <c r="AJ83" s="30"/>
      <c r="AK83" s="6"/>
      <c r="AL83" s="31"/>
    </row>
    <row r="84" spans="1:38" x14ac:dyDescent="0.3">
      <c r="C84" s="14"/>
      <c r="D84" s="14"/>
      <c r="E84" s="14"/>
      <c r="G84" s="33">
        <f t="shared" si="1"/>
        <v>8.9181537485565059</v>
      </c>
      <c r="H84" s="6"/>
      <c r="I84" t="s">
        <v>141</v>
      </c>
      <c r="J84" s="6">
        <v>15</v>
      </c>
      <c r="K84" s="26">
        <f t="shared" si="32"/>
        <v>617.81338980354724</v>
      </c>
      <c r="L84" s="6">
        <f t="shared" si="13"/>
        <v>994.274272</v>
      </c>
      <c r="M84" s="6">
        <f t="shared" si="26"/>
        <v>5.3999999999999773</v>
      </c>
      <c r="N84" s="6">
        <f t="shared" si="30"/>
        <v>8.6904575999999647</v>
      </c>
      <c r="O84" s="6">
        <f t="shared" si="31"/>
        <v>312.54247594050742</v>
      </c>
      <c r="P84" s="6">
        <f t="shared" si="21"/>
        <v>502.98835839999998</v>
      </c>
      <c r="Q84" s="1">
        <v>7250</v>
      </c>
      <c r="R84" s="1">
        <v>609</v>
      </c>
      <c r="S84" s="1">
        <v>35</v>
      </c>
      <c r="T84" s="6">
        <f t="shared" si="10"/>
        <v>343</v>
      </c>
      <c r="U84" s="20">
        <v>2.3E-2</v>
      </c>
      <c r="V84" s="20">
        <v>7.0000000000000007E-2</v>
      </c>
      <c r="W84" s="21" t="s">
        <v>44</v>
      </c>
      <c r="X84" s="22">
        <f t="shared" si="33"/>
        <v>0.125</v>
      </c>
      <c r="Y84" s="22"/>
      <c r="Z84" s="22"/>
      <c r="AA84" s="27">
        <f t="shared" si="27"/>
        <v>43629.496589739523</v>
      </c>
      <c r="AB84" s="27">
        <f t="shared" si="22"/>
        <v>43629.371589739523</v>
      </c>
      <c r="AC84" s="25">
        <f t="shared" si="23"/>
        <v>1.8611730728589464</v>
      </c>
      <c r="AD84" s="28"/>
      <c r="AE84" s="28"/>
      <c r="AF84" s="14">
        <f t="shared" si="24"/>
        <v>1.6459199999999934E-2</v>
      </c>
      <c r="AG84" s="14">
        <f t="shared" si="25"/>
        <v>8.2295999999999671E-4</v>
      </c>
      <c r="AH84" s="14">
        <f t="shared" si="28"/>
        <v>1.7282159999999932E-2</v>
      </c>
      <c r="AI84" s="29">
        <v>22</v>
      </c>
      <c r="AJ84" s="30"/>
      <c r="AK84" s="6"/>
      <c r="AL84" s="31"/>
    </row>
    <row r="85" spans="1:38" x14ac:dyDescent="0.3">
      <c r="C85" s="14"/>
      <c r="D85" s="14"/>
      <c r="E85" s="14"/>
      <c r="F85" s="34" t="s">
        <v>11</v>
      </c>
      <c r="G85" s="33">
        <f t="shared" si="1"/>
        <v>10.147960788512137</v>
      </c>
      <c r="H85" s="6"/>
      <c r="I85" t="s">
        <v>143</v>
      </c>
      <c r="J85" s="6">
        <v>41.2</v>
      </c>
      <c r="K85" s="26">
        <f t="shared" si="32"/>
        <v>644.01338980354728</v>
      </c>
      <c r="L85" s="6">
        <f t="shared" si="13"/>
        <v>1036.4390848</v>
      </c>
      <c r="M85" s="6">
        <f t="shared" si="26"/>
        <v>26.200000000000045</v>
      </c>
      <c r="N85" s="6">
        <f t="shared" si="30"/>
        <v>42.164812800000078</v>
      </c>
      <c r="O85" s="6">
        <f t="shared" si="31"/>
        <v>286.34247594050737</v>
      </c>
      <c r="P85" s="6">
        <f t="shared" si="21"/>
        <v>460.82354559999993</v>
      </c>
      <c r="Q85" s="1">
        <v>4937</v>
      </c>
      <c r="R85" s="1">
        <v>115</v>
      </c>
      <c r="S85" s="1">
        <v>2451</v>
      </c>
      <c r="T85" s="6">
        <f t="shared" si="10"/>
        <v>-2313</v>
      </c>
      <c r="U85" s="20">
        <v>-1.6E-2</v>
      </c>
      <c r="V85" s="20">
        <v>1.4999999999999999E-2</v>
      </c>
      <c r="W85" s="21" t="s">
        <v>44</v>
      </c>
      <c r="X85" s="22">
        <f t="shared" si="33"/>
        <v>0.125</v>
      </c>
      <c r="Y85" s="22"/>
      <c r="Z85" s="22"/>
      <c r="AA85" s="27">
        <f t="shared" si="27"/>
        <v>43629.547831699521</v>
      </c>
      <c r="AB85" s="27">
        <f t="shared" si="22"/>
        <v>43629.422831699521</v>
      </c>
      <c r="AC85" s="25">
        <f t="shared" si="23"/>
        <v>1.9124150328570977</v>
      </c>
      <c r="AD85" s="28"/>
      <c r="AE85" s="28"/>
      <c r="AF85" s="14">
        <f t="shared" si="24"/>
        <v>4.8801866666666756E-2</v>
      </c>
      <c r="AG85" s="14">
        <f t="shared" si="25"/>
        <v>2.4400933333333379E-3</v>
      </c>
      <c r="AH85" s="14">
        <f t="shared" si="28"/>
        <v>5.1241960000000093E-2</v>
      </c>
      <c r="AI85" s="29">
        <v>36</v>
      </c>
      <c r="AJ85" s="30"/>
      <c r="AK85" s="6"/>
      <c r="AL85" s="31"/>
    </row>
    <row r="86" spans="1:38" x14ac:dyDescent="0.3">
      <c r="C86" s="14"/>
      <c r="D86" s="14"/>
      <c r="E86" s="14"/>
      <c r="F86" s="34" t="s">
        <v>65</v>
      </c>
      <c r="G86" s="33">
        <f t="shared" si="1"/>
        <v>11.185981540416833</v>
      </c>
      <c r="H86" s="6"/>
      <c r="I86" t="s">
        <v>144</v>
      </c>
      <c r="J86" s="6">
        <v>42.1</v>
      </c>
      <c r="K86" s="26">
        <f t="shared" si="32"/>
        <v>644.91338980354726</v>
      </c>
      <c r="L86" s="6">
        <f t="shared" si="13"/>
        <v>1037.8874943999999</v>
      </c>
      <c r="M86" s="6">
        <f t="shared" si="26"/>
        <v>0.89999999999997726</v>
      </c>
      <c r="N86" s="6">
        <f t="shared" si="30"/>
        <v>1.4484095999999635</v>
      </c>
      <c r="O86" s="6">
        <f t="shared" si="31"/>
        <v>285.44247594050739</v>
      </c>
      <c r="P86" s="6">
        <f t="shared" si="21"/>
        <v>459.37513599999994</v>
      </c>
      <c r="Q86" s="1">
        <v>4885</v>
      </c>
      <c r="R86" s="1">
        <v>0</v>
      </c>
      <c r="S86" s="1">
        <v>116</v>
      </c>
      <c r="T86" s="6">
        <f t="shared" si="10"/>
        <v>-52</v>
      </c>
      <c r="U86" s="20">
        <v>-2.3E-2</v>
      </c>
      <c r="V86" s="20">
        <v>-1.4999999999999999E-2</v>
      </c>
      <c r="W86" s="36" t="s">
        <v>45</v>
      </c>
      <c r="X86" s="22">
        <f t="shared" ref="X86:X91" si="34">2/24</f>
        <v>8.3333333333333329E-2</v>
      </c>
      <c r="Y86" s="22"/>
      <c r="Z86" s="22"/>
      <c r="AA86" s="27">
        <f t="shared" si="27"/>
        <v>43629.54941589752</v>
      </c>
      <c r="AB86" s="27">
        <f t="shared" si="22"/>
        <v>43629.466082564184</v>
      </c>
      <c r="AC86" s="25">
        <f t="shared" si="23"/>
        <v>1.913999230855552</v>
      </c>
      <c r="AD86" s="28"/>
      <c r="AE86" s="28"/>
      <c r="AF86" s="14">
        <f t="shared" si="24"/>
        <v>1.5087599999999621E-3</v>
      </c>
      <c r="AG86" s="14">
        <f t="shared" si="25"/>
        <v>7.5437999999998108E-5</v>
      </c>
      <c r="AH86" s="14">
        <f t="shared" si="28"/>
        <v>1.5841979999999603E-3</v>
      </c>
      <c r="AI86" s="29">
        <v>40</v>
      </c>
      <c r="AJ86" s="30"/>
      <c r="AK86" s="6"/>
      <c r="AL86" s="31"/>
    </row>
    <row r="87" spans="1:38" x14ac:dyDescent="0.3">
      <c r="C87" s="14"/>
      <c r="D87" s="14"/>
      <c r="E87" s="14"/>
      <c r="F87" s="34" t="s">
        <v>65</v>
      </c>
      <c r="G87" s="33">
        <f t="shared" si="1"/>
        <v>11.287370212376118</v>
      </c>
      <c r="H87" s="6"/>
      <c r="I87" t="s">
        <v>145</v>
      </c>
      <c r="J87" s="6">
        <v>44.5</v>
      </c>
      <c r="K87" s="26">
        <f t="shared" si="32"/>
        <v>647.31338980354724</v>
      </c>
      <c r="L87" s="6">
        <f t="shared" si="13"/>
        <v>1041.74992</v>
      </c>
      <c r="M87" s="6">
        <f t="shared" si="26"/>
        <v>2.3999999999999773</v>
      </c>
      <c r="N87" s="6">
        <f t="shared" si="30"/>
        <v>3.8624255999999635</v>
      </c>
      <c r="O87" s="6">
        <f t="shared" si="31"/>
        <v>283.04247594050742</v>
      </c>
      <c r="P87" s="6">
        <f t="shared" si="21"/>
        <v>455.5127104</v>
      </c>
      <c r="Q87" s="1">
        <v>4518</v>
      </c>
      <c r="R87" s="1">
        <v>27</v>
      </c>
      <c r="S87" s="1">
        <v>527</v>
      </c>
      <c r="T87" s="6">
        <f t="shared" si="10"/>
        <v>-367</v>
      </c>
      <c r="U87" s="20">
        <v>-2.5999999999999999E-2</v>
      </c>
      <c r="V87" s="20">
        <v>1.2999999999999999E-2</v>
      </c>
      <c r="W87" s="36" t="s">
        <v>45</v>
      </c>
      <c r="X87" s="22">
        <f t="shared" si="34"/>
        <v>8.3333333333333329E-2</v>
      </c>
      <c r="Y87" s="22"/>
      <c r="Z87" s="22"/>
      <c r="AA87" s="27">
        <f t="shared" si="27"/>
        <v>43629.553640425518</v>
      </c>
      <c r="AB87" s="27">
        <f t="shared" si="22"/>
        <v>43629.470307092182</v>
      </c>
      <c r="AC87" s="25">
        <f t="shared" si="23"/>
        <v>1.9182237588538555</v>
      </c>
      <c r="AD87" s="28"/>
      <c r="AE87" s="28"/>
      <c r="AF87" s="14">
        <f t="shared" si="24"/>
        <v>4.023359999999962E-3</v>
      </c>
      <c r="AG87" s="14">
        <f t="shared" si="25"/>
        <v>2.011679999999981E-4</v>
      </c>
      <c r="AH87" s="14">
        <f t="shared" si="28"/>
        <v>4.2245279999999601E-3</v>
      </c>
      <c r="AI87" s="29">
        <v>40</v>
      </c>
      <c r="AJ87" s="30"/>
      <c r="AK87" s="6"/>
      <c r="AL87" s="31"/>
    </row>
    <row r="88" spans="1:38" x14ac:dyDescent="0.3">
      <c r="C88" s="14"/>
      <c r="D88" s="14"/>
      <c r="E88" s="14"/>
      <c r="G88" s="33">
        <f t="shared" si="1"/>
        <v>11.552107300318312</v>
      </c>
      <c r="H88" s="6"/>
      <c r="I88" t="s">
        <v>146</v>
      </c>
      <c r="J88" s="6">
        <v>49.2</v>
      </c>
      <c r="K88" s="26">
        <f t="shared" si="32"/>
        <v>652.01338980354728</v>
      </c>
      <c r="L88" s="6">
        <f t="shared" si="13"/>
        <v>1049.3138368</v>
      </c>
      <c r="M88" s="6">
        <f t="shared" si="26"/>
        <v>4.7000000000000455</v>
      </c>
      <c r="N88" s="6">
        <f t="shared" si="30"/>
        <v>7.563916800000074</v>
      </c>
      <c r="O88" s="6">
        <f t="shared" si="31"/>
        <v>278.34247594050737</v>
      </c>
      <c r="P88" s="6">
        <f t="shared" si="21"/>
        <v>447.94879359999993</v>
      </c>
      <c r="Q88" s="1">
        <v>4396</v>
      </c>
      <c r="R88" s="1">
        <v>97</v>
      </c>
      <c r="S88" s="1">
        <v>202</v>
      </c>
      <c r="T88" s="6">
        <f t="shared" si="10"/>
        <v>-122</v>
      </c>
      <c r="U88" s="20">
        <v>-7.0000000000000001E-3</v>
      </c>
      <c r="V88" s="20">
        <v>2.5999999999999999E-2</v>
      </c>
      <c r="W88" s="36" t="s">
        <v>45</v>
      </c>
      <c r="X88" s="22">
        <f t="shared" si="34"/>
        <v>8.3333333333333329E-2</v>
      </c>
      <c r="Y88" s="22"/>
      <c r="Z88" s="22"/>
      <c r="AA88" s="27">
        <f t="shared" si="27"/>
        <v>43629.564671137516</v>
      </c>
      <c r="AB88" s="27">
        <f t="shared" si="22"/>
        <v>43629.48133780418</v>
      </c>
      <c r="AC88" s="25">
        <f t="shared" si="23"/>
        <v>1.929254470851447</v>
      </c>
      <c r="AD88" s="28"/>
      <c r="AE88" s="28"/>
      <c r="AF88" s="14">
        <f t="shared" si="24"/>
        <v>1.0505440000000102E-2</v>
      </c>
      <c r="AG88" s="14">
        <f t="shared" si="25"/>
        <v>5.2527200000000512E-4</v>
      </c>
      <c r="AH88" s="14">
        <f t="shared" si="28"/>
        <v>1.1030712000000107E-2</v>
      </c>
      <c r="AI88" s="29">
        <v>30</v>
      </c>
      <c r="AJ88" s="30"/>
      <c r="AK88" s="6"/>
      <c r="AL88" s="31"/>
    </row>
    <row r="89" spans="1:38" x14ac:dyDescent="0.3">
      <c r="C89" s="14"/>
      <c r="D89" s="14"/>
      <c r="E89" s="14"/>
      <c r="F89" s="34" t="s">
        <v>11</v>
      </c>
      <c r="G89" s="33">
        <f t="shared" si="1"/>
        <v>11.62814880424412</v>
      </c>
      <c r="H89" s="6"/>
      <c r="I89" t="s">
        <v>147</v>
      </c>
      <c r="J89" s="6">
        <v>51</v>
      </c>
      <c r="K89" s="26">
        <f t="shared" si="32"/>
        <v>653.81338980354724</v>
      </c>
      <c r="L89" s="6">
        <f t="shared" si="13"/>
        <v>1052.210656</v>
      </c>
      <c r="M89" s="6">
        <f t="shared" si="26"/>
        <v>1.7999999999999545</v>
      </c>
      <c r="N89" s="6">
        <f t="shared" si="30"/>
        <v>2.8968191999999271</v>
      </c>
      <c r="O89" s="6">
        <f t="shared" si="31"/>
        <v>276.54247594050742</v>
      </c>
      <c r="P89" s="6">
        <f t="shared" si="21"/>
        <v>445.05197440000001</v>
      </c>
      <c r="Q89" s="1">
        <v>4115</v>
      </c>
      <c r="R89" s="1">
        <v>0</v>
      </c>
      <c r="S89" s="1">
        <v>263</v>
      </c>
      <c r="T89" s="6">
        <f t="shared" si="10"/>
        <v>-281</v>
      </c>
      <c r="U89" s="20">
        <v>-2.5000000000000001E-2</v>
      </c>
      <c r="V89" s="20">
        <v>-5.0000000000000001E-3</v>
      </c>
      <c r="W89" s="36" t="s">
        <v>45</v>
      </c>
      <c r="X89" s="22">
        <f t="shared" si="34"/>
        <v>8.3333333333333329E-2</v>
      </c>
      <c r="Y89" s="22"/>
      <c r="Z89" s="22"/>
      <c r="AA89" s="27">
        <f t="shared" si="27"/>
        <v>43629.567839533513</v>
      </c>
      <c r="AB89" s="27">
        <f t="shared" si="22"/>
        <v>43629.484506200177</v>
      </c>
      <c r="AC89" s="25">
        <f t="shared" si="23"/>
        <v>1.9324228668483556</v>
      </c>
      <c r="AD89" s="28"/>
      <c r="AE89" s="28"/>
      <c r="AF89" s="14">
        <f t="shared" si="24"/>
        <v>3.0175199999999242E-3</v>
      </c>
      <c r="AG89" s="14">
        <f t="shared" si="25"/>
        <v>1.5087599999999622E-4</v>
      </c>
      <c r="AH89" s="14">
        <f t="shared" si="28"/>
        <v>3.1683959999999206E-3</v>
      </c>
      <c r="AI89" s="29">
        <v>40</v>
      </c>
      <c r="AJ89" s="30"/>
      <c r="AK89" s="6"/>
      <c r="AL89" s="31"/>
    </row>
    <row r="90" spans="1:38" x14ac:dyDescent="0.3">
      <c r="C90" s="14"/>
      <c r="D90" s="14"/>
      <c r="E90" s="14"/>
      <c r="G90" s="33">
        <f t="shared" si="1"/>
        <v>12.411094660288654</v>
      </c>
      <c r="H90" s="6"/>
      <c r="I90" t="s">
        <v>148</v>
      </c>
      <c r="J90" s="6">
        <v>64.900000000000006</v>
      </c>
      <c r="K90" s="26">
        <f t="shared" si="32"/>
        <v>667.71338980354722</v>
      </c>
      <c r="L90" s="6">
        <f t="shared" si="13"/>
        <v>1074.5805376000001</v>
      </c>
      <c r="M90" s="6">
        <f t="shared" si="26"/>
        <v>13.899999999999977</v>
      </c>
      <c r="N90" s="6">
        <f t="shared" si="30"/>
        <v>22.369881599999964</v>
      </c>
      <c r="O90" s="6">
        <f t="shared" si="31"/>
        <v>262.64247594050744</v>
      </c>
      <c r="P90" s="6">
        <f t="shared" si="21"/>
        <v>422.68209280000002</v>
      </c>
      <c r="Q90" s="1">
        <v>4464</v>
      </c>
      <c r="R90" s="1">
        <v>522</v>
      </c>
      <c r="S90" s="1">
        <v>206</v>
      </c>
      <c r="T90" s="6">
        <f t="shared" si="10"/>
        <v>349</v>
      </c>
      <c r="U90" s="20">
        <v>4.0000000000000001E-3</v>
      </c>
      <c r="V90" s="20">
        <v>3.6999999999999998E-2</v>
      </c>
      <c r="W90" s="36" t="s">
        <v>45</v>
      </c>
      <c r="X90" s="22">
        <f t="shared" si="34"/>
        <v>8.3333333333333329E-2</v>
      </c>
      <c r="Y90" s="22"/>
      <c r="Z90" s="22"/>
      <c r="AA90" s="27">
        <f t="shared" si="27"/>
        <v>43629.600462277514</v>
      </c>
      <c r="AB90" s="27">
        <f t="shared" si="22"/>
        <v>43629.517128944179</v>
      </c>
      <c r="AC90" s="25">
        <f t="shared" si="23"/>
        <v>1.9650456108502112</v>
      </c>
      <c r="AD90" s="28"/>
      <c r="AE90" s="28"/>
      <c r="AF90" s="14">
        <f t="shared" si="24"/>
        <v>3.1069279999999949E-2</v>
      </c>
      <c r="AG90" s="14">
        <f t="shared" si="25"/>
        <v>1.5534639999999975E-3</v>
      </c>
      <c r="AH90" s="14">
        <f t="shared" si="28"/>
        <v>3.2622743999999947E-2</v>
      </c>
      <c r="AI90" s="29"/>
      <c r="AJ90" s="30"/>
      <c r="AK90" s="6"/>
      <c r="AL90" s="31"/>
    </row>
    <row r="91" spans="1:38" x14ac:dyDescent="0.3">
      <c r="C91" s="14"/>
      <c r="D91" s="14"/>
      <c r="E91" s="14"/>
      <c r="F91" s="34" t="s">
        <v>10</v>
      </c>
      <c r="G91" s="33">
        <f t="shared" si="1"/>
        <v>12.564713860221673</v>
      </c>
      <c r="H91" s="6">
        <v>1</v>
      </c>
      <c r="I91" t="s">
        <v>149</v>
      </c>
      <c r="J91" s="6">
        <v>66.900000000000006</v>
      </c>
      <c r="K91" s="26">
        <f t="shared" si="32"/>
        <v>669.71338980354722</v>
      </c>
      <c r="L91" s="6">
        <f t="shared" si="13"/>
        <v>1077.7992256</v>
      </c>
      <c r="M91" s="6">
        <f t="shared" si="26"/>
        <v>2</v>
      </c>
      <c r="N91" s="6">
        <f t="shared" si="30"/>
        <v>3.2186880000000002</v>
      </c>
      <c r="O91" s="6">
        <f t="shared" si="31"/>
        <v>260.64247594050744</v>
      </c>
      <c r="P91" s="6">
        <f t="shared" si="21"/>
        <v>419.46340480000003</v>
      </c>
      <c r="Q91" s="1">
        <v>4698</v>
      </c>
      <c r="R91" s="1">
        <v>262</v>
      </c>
      <c r="S91" s="1">
        <v>27</v>
      </c>
      <c r="T91" s="6">
        <f t="shared" si="10"/>
        <v>234</v>
      </c>
      <c r="U91" s="20">
        <v>2.5000000000000001E-2</v>
      </c>
      <c r="V91" s="20">
        <v>6.9000000000000006E-2</v>
      </c>
      <c r="W91" s="36" t="s">
        <v>45</v>
      </c>
      <c r="X91" s="22">
        <f t="shared" si="34"/>
        <v>8.3333333333333329E-2</v>
      </c>
      <c r="Y91" s="22"/>
      <c r="Z91" s="22"/>
      <c r="AA91" s="27">
        <f t="shared" si="27"/>
        <v>43629.606863077512</v>
      </c>
      <c r="AB91" s="27">
        <f t="shared" si="22"/>
        <v>43629.523529744176</v>
      </c>
      <c r="AC91" s="25">
        <f t="shared" si="23"/>
        <v>1.9714464108474203</v>
      </c>
      <c r="AD91" s="28"/>
      <c r="AE91" s="28"/>
      <c r="AF91" s="14">
        <f t="shared" si="24"/>
        <v>6.0960000000000007E-3</v>
      </c>
      <c r="AG91" s="14">
        <f t="shared" si="25"/>
        <v>3.0480000000000004E-4</v>
      </c>
      <c r="AH91" s="14">
        <f t="shared" si="28"/>
        <v>6.4008000000000008E-3</v>
      </c>
      <c r="AI91" s="29">
        <v>22</v>
      </c>
      <c r="AJ91" s="30"/>
      <c r="AK91" s="6"/>
      <c r="AL91" s="31"/>
    </row>
    <row r="92" spans="1:38" x14ac:dyDescent="0.3">
      <c r="A92" t="s">
        <v>21</v>
      </c>
      <c r="B92">
        <v>1</v>
      </c>
      <c r="C92" s="14">
        <v>0.16458333333333333</v>
      </c>
      <c r="D92" s="14">
        <f>SUM(AF80:AF92)</f>
        <v>0.16030405666666669</v>
      </c>
      <c r="E92" s="14"/>
      <c r="G92" s="33">
        <f t="shared" si="1"/>
        <v>13.020962884300388</v>
      </c>
      <c r="H92" s="6">
        <v>1</v>
      </c>
      <c r="I92" t="s">
        <v>36</v>
      </c>
      <c r="J92" s="6">
        <v>75</v>
      </c>
      <c r="K92" s="26">
        <f t="shared" si="32"/>
        <v>677.81338980354724</v>
      </c>
      <c r="L92" s="6">
        <f t="shared" si="13"/>
        <v>1090.834912</v>
      </c>
      <c r="M92" s="6">
        <f t="shared" si="26"/>
        <v>8.1000000000000227</v>
      </c>
      <c r="N92" s="6">
        <f t="shared" si="30"/>
        <v>13.035686400000037</v>
      </c>
      <c r="O92" s="6">
        <f t="shared" si="31"/>
        <v>252.54247594050742</v>
      </c>
      <c r="P92" s="6">
        <f t="shared" si="21"/>
        <v>406.4277184</v>
      </c>
      <c r="Q92" s="1">
        <v>4821</v>
      </c>
      <c r="R92" s="1">
        <v>69</v>
      </c>
      <c r="S92" s="1">
        <v>283</v>
      </c>
      <c r="T92" s="6">
        <f t="shared" si="10"/>
        <v>123</v>
      </c>
      <c r="U92" s="20">
        <v>1E-3</v>
      </c>
      <c r="V92" s="20">
        <v>2.1999999999999999E-2</v>
      </c>
      <c r="W92" s="21" t="s">
        <v>45</v>
      </c>
      <c r="X92" s="22">
        <f>2/24</f>
        <v>8.3333333333333329E-2</v>
      </c>
      <c r="Y92" s="22"/>
      <c r="Z92" s="22"/>
      <c r="AA92" s="27">
        <f t="shared" si="27"/>
        <v>43629.625873453515</v>
      </c>
      <c r="AB92" s="27">
        <f t="shared" si="22"/>
        <v>43629.542540120179</v>
      </c>
      <c r="AC92" s="25">
        <f t="shared" si="23"/>
        <v>1.9904567868507002</v>
      </c>
      <c r="AD92" s="28"/>
      <c r="AE92" s="28"/>
      <c r="AF92" s="14">
        <f t="shared" si="24"/>
        <v>1.8105120000000051E-2</v>
      </c>
      <c r="AG92" s="14">
        <f t="shared" si="25"/>
        <v>9.0525600000000261E-4</v>
      </c>
      <c r="AH92" s="14">
        <f t="shared" si="28"/>
        <v>1.9010376000000054E-2</v>
      </c>
      <c r="AI92" s="29"/>
      <c r="AJ92" s="30"/>
      <c r="AK92" s="6"/>
      <c r="AL92" s="31"/>
    </row>
    <row r="93" spans="1:38" x14ac:dyDescent="0.3">
      <c r="C93" s="14"/>
      <c r="D93" s="14"/>
      <c r="E93" s="14"/>
      <c r="G93" s="33">
        <f t="shared" si="1"/>
        <v>13.683888816623949</v>
      </c>
      <c r="H93" s="6">
        <v>1</v>
      </c>
      <c r="I93" t="s">
        <v>150</v>
      </c>
      <c r="J93" s="6">
        <v>10.199999999999999</v>
      </c>
      <c r="K93" s="26">
        <f>K$92+J93</f>
        <v>688.01338980354728</v>
      </c>
      <c r="L93" s="6">
        <f t="shared" si="13"/>
        <v>1107.2502208000001</v>
      </c>
      <c r="M93" s="6">
        <f t="shared" si="26"/>
        <v>10.200000000000045</v>
      </c>
      <c r="N93" s="6">
        <f t="shared" si="30"/>
        <v>16.415308800000073</v>
      </c>
      <c r="O93" s="6">
        <f t="shared" si="31"/>
        <v>242.34247594050737</v>
      </c>
      <c r="P93" s="6">
        <f t="shared" si="21"/>
        <v>390.0124095999999</v>
      </c>
      <c r="Q93" s="1">
        <v>5217</v>
      </c>
      <c r="R93" s="1">
        <v>460</v>
      </c>
      <c r="S93" s="1">
        <v>71</v>
      </c>
      <c r="T93" s="6">
        <f t="shared" si="10"/>
        <v>396</v>
      </c>
      <c r="U93" s="20">
        <v>5.0000000000000001E-3</v>
      </c>
      <c r="V93" s="20">
        <v>2.5000000000000001E-2</v>
      </c>
      <c r="W93" s="21" t="s">
        <v>45</v>
      </c>
      <c r="X93" s="22">
        <f t="shared" ref="X93:X135" si="35">2/24</f>
        <v>8.3333333333333329E-2</v>
      </c>
      <c r="Y93" s="22"/>
      <c r="Z93" s="22"/>
      <c r="AA93" s="27">
        <f t="shared" si="27"/>
        <v>43629.653495367362</v>
      </c>
      <c r="AB93" s="27">
        <f t="shared" si="22"/>
        <v>43629.570162034026</v>
      </c>
      <c r="AC93" s="25">
        <f t="shared" si="23"/>
        <v>2.0180787006975152</v>
      </c>
      <c r="AD93" s="28"/>
      <c r="AE93" s="28"/>
      <c r="AF93" s="14">
        <f t="shared" si="24"/>
        <v>2.6306584615384734E-2</v>
      </c>
      <c r="AG93" s="14">
        <f t="shared" si="25"/>
        <v>1.3153292307692367E-3</v>
      </c>
      <c r="AH93" s="14">
        <f t="shared" si="28"/>
        <v>2.7621913846153971E-2</v>
      </c>
      <c r="AI93" s="29">
        <v>26</v>
      </c>
      <c r="AJ93" s="30"/>
      <c r="AK93" s="6"/>
      <c r="AL93" s="31"/>
    </row>
    <row r="94" spans="1:38" x14ac:dyDescent="0.3">
      <c r="C94" s="14"/>
      <c r="D94" s="14"/>
      <c r="E94" s="14"/>
      <c r="G94" s="33">
        <f t="shared" si="1"/>
        <v>14.007769296644256</v>
      </c>
      <c r="H94" s="6">
        <v>1</v>
      </c>
      <c r="I94" t="s">
        <v>151</v>
      </c>
      <c r="J94" s="6">
        <v>14.8</v>
      </c>
      <c r="K94" s="26">
        <f t="shared" ref="K94:K99" si="36">K$92+J94</f>
        <v>692.61338980354719</v>
      </c>
      <c r="L94" s="6">
        <f t="shared" si="13"/>
        <v>1114.6532032</v>
      </c>
      <c r="M94" s="6">
        <f t="shared" si="26"/>
        <v>4.5999999999999091</v>
      </c>
      <c r="N94" s="6">
        <f t="shared" si="30"/>
        <v>7.4029823999998543</v>
      </c>
      <c r="O94" s="6">
        <f t="shared" si="31"/>
        <v>237.74247594050746</v>
      </c>
      <c r="P94" s="6">
        <f t="shared" si="21"/>
        <v>382.60942720000008</v>
      </c>
      <c r="Q94" s="1">
        <v>5685</v>
      </c>
      <c r="R94" s="1">
        <v>464</v>
      </c>
      <c r="S94" s="1">
        <v>0</v>
      </c>
      <c r="T94" s="6">
        <f t="shared" si="10"/>
        <v>468</v>
      </c>
      <c r="U94" s="20">
        <v>1.7000000000000001E-2</v>
      </c>
      <c r="V94" s="20">
        <v>2.5999999999999999E-2</v>
      </c>
      <c r="W94" s="21" t="s">
        <v>45</v>
      </c>
      <c r="X94" s="22">
        <f t="shared" si="35"/>
        <v>8.3333333333333329E-2</v>
      </c>
      <c r="Y94" s="22"/>
      <c r="Z94" s="22"/>
      <c r="AA94" s="27">
        <f t="shared" si="27"/>
        <v>43629.666990387363</v>
      </c>
      <c r="AB94" s="27">
        <f t="shared" si="22"/>
        <v>43629.583657054027</v>
      </c>
      <c r="AC94" s="25">
        <f t="shared" si="23"/>
        <v>2.0315737206983613</v>
      </c>
      <c r="AD94" s="28"/>
      <c r="AE94" s="28"/>
      <c r="AF94" s="14">
        <f t="shared" si="24"/>
        <v>1.2852399999999748E-2</v>
      </c>
      <c r="AG94" s="14">
        <f t="shared" si="25"/>
        <v>6.4261999999998742E-4</v>
      </c>
      <c r="AH94" s="14">
        <f t="shared" si="28"/>
        <v>1.3495019999999736E-2</v>
      </c>
      <c r="AI94" s="29">
        <v>24</v>
      </c>
      <c r="AJ94" s="30"/>
      <c r="AK94" s="6"/>
      <c r="AL94" s="31"/>
    </row>
    <row r="95" spans="1:38" x14ac:dyDescent="0.3">
      <c r="C95" s="14"/>
      <c r="D95" s="14"/>
      <c r="E95" s="14"/>
      <c r="G95" s="33">
        <f t="shared" si="1"/>
        <v>14.441487504635006</v>
      </c>
      <c r="H95" s="6">
        <v>1</v>
      </c>
      <c r="I95" t="s">
        <v>207</v>
      </c>
      <c r="J95" s="6">
        <v>22.5</v>
      </c>
      <c r="K95" s="26">
        <f t="shared" si="36"/>
        <v>700.31338980354724</v>
      </c>
      <c r="L95" s="6">
        <f t="shared" si="13"/>
        <v>1127.0451519999999</v>
      </c>
      <c r="M95" s="6">
        <f t="shared" si="26"/>
        <v>7.7000000000000455</v>
      </c>
      <c r="N95" s="6">
        <f t="shared" si="30"/>
        <v>12.391948800000074</v>
      </c>
      <c r="O95" s="6">
        <f t="shared" si="31"/>
        <v>230.04247594050742</v>
      </c>
      <c r="P95" s="6">
        <f t="shared" si="21"/>
        <v>370.2174784</v>
      </c>
      <c r="Q95" s="1">
        <v>5512</v>
      </c>
      <c r="R95" s="1">
        <v>87</v>
      </c>
      <c r="S95" s="1">
        <v>319</v>
      </c>
      <c r="T95" s="6">
        <f t="shared" si="10"/>
        <v>-173</v>
      </c>
      <c r="U95" s="20">
        <v>-4.0000000000000001E-3</v>
      </c>
      <c r="V95" s="20">
        <v>1.4E-2</v>
      </c>
      <c r="W95" s="21" t="s">
        <v>45</v>
      </c>
      <c r="X95" s="22">
        <f t="shared" si="35"/>
        <v>8.3333333333333329E-2</v>
      </c>
      <c r="Y95" s="22"/>
      <c r="Z95" s="22"/>
      <c r="AA95" s="27">
        <f t="shared" si="27"/>
        <v>43629.685061979362</v>
      </c>
      <c r="AB95" s="27">
        <f t="shared" si="22"/>
        <v>43629.601728646026</v>
      </c>
      <c r="AC95" s="25">
        <f t="shared" si="23"/>
        <v>2.0496453126979759</v>
      </c>
      <c r="AD95" s="28"/>
      <c r="AE95" s="28"/>
      <c r="AF95" s="14">
        <f t="shared" si="24"/>
        <v>1.7211040000000104E-2</v>
      </c>
      <c r="AG95" s="14">
        <f t="shared" si="25"/>
        <v>8.6055200000000531E-4</v>
      </c>
      <c r="AH95" s="14">
        <f t="shared" si="28"/>
        <v>1.8071592000000108E-2</v>
      </c>
      <c r="AI95" s="29">
        <v>30</v>
      </c>
      <c r="AJ95" s="30"/>
      <c r="AK95" s="6"/>
      <c r="AL95" s="31"/>
    </row>
    <row r="96" spans="1:38" x14ac:dyDescent="0.3">
      <c r="C96" s="14"/>
      <c r="D96" s="14"/>
      <c r="E96" s="14"/>
      <c r="G96" s="33">
        <f t="shared" si="1"/>
        <v>15.058918519935105</v>
      </c>
      <c r="H96" s="6">
        <v>1</v>
      </c>
      <c r="I96" t="s">
        <v>152</v>
      </c>
      <c r="J96" s="6">
        <v>32</v>
      </c>
      <c r="K96" s="26">
        <f t="shared" si="36"/>
        <v>709.81338980354724</v>
      </c>
      <c r="L96" s="6">
        <f t="shared" si="13"/>
        <v>1142.33392</v>
      </c>
      <c r="M96" s="6">
        <f t="shared" si="26"/>
        <v>9.5</v>
      </c>
      <c r="N96" s="6">
        <f t="shared" si="30"/>
        <v>15.288768000000001</v>
      </c>
      <c r="O96" s="6">
        <f t="shared" si="31"/>
        <v>220.54247594050742</v>
      </c>
      <c r="P96" s="6">
        <f t="shared" si="21"/>
        <v>354.9287104</v>
      </c>
      <c r="Q96" s="1">
        <v>5866</v>
      </c>
      <c r="R96" s="1">
        <v>450</v>
      </c>
      <c r="S96" s="1">
        <v>72</v>
      </c>
      <c r="T96" s="6">
        <f t="shared" si="10"/>
        <v>354</v>
      </c>
      <c r="U96" s="20">
        <v>5.0000000000000001E-3</v>
      </c>
      <c r="V96" s="20">
        <v>0.02</v>
      </c>
      <c r="W96" s="21" t="s">
        <v>45</v>
      </c>
      <c r="X96" s="22">
        <f t="shared" si="35"/>
        <v>8.3333333333333329E-2</v>
      </c>
      <c r="Y96" s="22"/>
      <c r="Z96" s="22"/>
      <c r="AA96" s="27">
        <f t="shared" si="27"/>
        <v>43629.710788271666</v>
      </c>
      <c r="AB96" s="27">
        <f t="shared" si="22"/>
        <v>43629.627454938331</v>
      </c>
      <c r="AC96" s="25">
        <f t="shared" si="23"/>
        <v>2.0753716050021467</v>
      </c>
      <c r="AD96" s="28"/>
      <c r="AE96" s="28"/>
      <c r="AF96" s="14">
        <f t="shared" si="24"/>
        <v>2.4501230769230772E-2</v>
      </c>
      <c r="AG96" s="14">
        <f t="shared" si="25"/>
        <v>1.2250615384615388E-3</v>
      </c>
      <c r="AH96" s="14">
        <f t="shared" si="28"/>
        <v>2.572629230769231E-2</v>
      </c>
      <c r="AI96" s="29">
        <v>26</v>
      </c>
      <c r="AJ96" s="30"/>
      <c r="AK96" s="6"/>
      <c r="AL96" s="31"/>
    </row>
    <row r="97" spans="1:38" x14ac:dyDescent="0.3">
      <c r="C97" s="14"/>
      <c r="D97" s="14"/>
      <c r="E97" s="14"/>
      <c r="G97" s="33">
        <f t="shared" si="1"/>
        <v>15.572361153841484</v>
      </c>
      <c r="H97" s="6">
        <v>1</v>
      </c>
      <c r="I97" t="s">
        <v>153</v>
      </c>
      <c r="J97" s="6">
        <v>39.9</v>
      </c>
      <c r="K97" s="26">
        <f t="shared" si="36"/>
        <v>717.71338980354722</v>
      </c>
      <c r="L97" s="6">
        <f t="shared" si="13"/>
        <v>1155.0477375999999</v>
      </c>
      <c r="M97" s="6">
        <f t="shared" si="26"/>
        <v>7.8999999999999773</v>
      </c>
      <c r="N97" s="6">
        <f t="shared" si="30"/>
        <v>12.713817599999965</v>
      </c>
      <c r="O97" s="6">
        <f t="shared" si="31"/>
        <v>212.64247594050744</v>
      </c>
      <c r="P97" s="6">
        <f t="shared" si="21"/>
        <v>342.21489280000003</v>
      </c>
      <c r="Q97" s="1">
        <v>6139</v>
      </c>
      <c r="R97" s="1">
        <v>387</v>
      </c>
      <c r="S97" s="1">
        <v>115</v>
      </c>
      <c r="T97" s="6">
        <f t="shared" si="10"/>
        <v>273</v>
      </c>
      <c r="U97" s="20">
        <v>6.0000000000000001E-3</v>
      </c>
      <c r="V97" s="20">
        <v>0.02</v>
      </c>
      <c r="W97" s="21" t="s">
        <v>45</v>
      </c>
      <c r="X97" s="22">
        <f t="shared" si="35"/>
        <v>8.3333333333333329E-2</v>
      </c>
      <c r="Y97" s="22"/>
      <c r="Z97" s="22"/>
      <c r="AA97" s="27">
        <f t="shared" si="27"/>
        <v>43629.732181714746</v>
      </c>
      <c r="AB97" s="27">
        <f t="shared" si="22"/>
        <v>43629.64884838141</v>
      </c>
      <c r="AC97" s="25">
        <f t="shared" si="23"/>
        <v>2.0967650480815792</v>
      </c>
      <c r="AD97" s="28"/>
      <c r="AE97" s="28"/>
      <c r="AF97" s="14">
        <f t="shared" si="24"/>
        <v>2.0374707692307637E-2</v>
      </c>
      <c r="AG97" s="14">
        <f t="shared" si="25"/>
        <v>1.0187353846153819E-3</v>
      </c>
      <c r="AH97" s="14">
        <f t="shared" si="28"/>
        <v>2.1393443076923018E-2</v>
      </c>
      <c r="AI97" s="29">
        <v>26</v>
      </c>
      <c r="AJ97" s="30"/>
      <c r="AK97" s="6"/>
      <c r="AL97" s="31"/>
    </row>
    <row r="98" spans="1:38" x14ac:dyDescent="0.3">
      <c r="C98" s="14"/>
      <c r="D98" s="14"/>
      <c r="E98" s="14"/>
      <c r="G98" s="33">
        <f t="shared" si="1"/>
        <v>16.444303733005654</v>
      </c>
      <c r="H98" s="6">
        <v>1</v>
      </c>
      <c r="I98" t="s">
        <v>154</v>
      </c>
      <c r="J98" s="6">
        <v>52.8</v>
      </c>
      <c r="K98" s="26">
        <f t="shared" si="36"/>
        <v>730.61338980354719</v>
      </c>
      <c r="L98" s="6">
        <f t="shared" si="13"/>
        <v>1175.8082752</v>
      </c>
      <c r="M98" s="6">
        <f t="shared" si="26"/>
        <v>12.899999999999977</v>
      </c>
      <c r="N98" s="6">
        <f t="shared" si="30"/>
        <v>20.760537599999964</v>
      </c>
      <c r="O98" s="6">
        <f t="shared" si="31"/>
        <v>199.74247594050746</v>
      </c>
      <c r="P98" s="6">
        <f t="shared" si="21"/>
        <v>321.45435520000007</v>
      </c>
      <c r="Q98" s="1">
        <v>6686</v>
      </c>
      <c r="R98" s="1">
        <v>609</v>
      </c>
      <c r="S98" s="1">
        <v>60</v>
      </c>
      <c r="T98" s="6">
        <f t="shared" si="10"/>
        <v>547</v>
      </c>
      <c r="U98" s="20">
        <v>8.0000000000000002E-3</v>
      </c>
      <c r="V98" s="20">
        <v>2.1000000000000001E-2</v>
      </c>
      <c r="W98" s="21" t="s">
        <v>45</v>
      </c>
      <c r="X98" s="22">
        <f t="shared" si="35"/>
        <v>8.3333333333333329E-2</v>
      </c>
      <c r="Y98" s="22"/>
      <c r="Z98" s="22"/>
      <c r="AA98" s="27">
        <f t="shared" si="27"/>
        <v>43629.768512655544</v>
      </c>
      <c r="AB98" s="27">
        <f t="shared" si="22"/>
        <v>43629.685179322209</v>
      </c>
      <c r="AC98" s="25">
        <f t="shared" si="23"/>
        <v>2.1330959888800862</v>
      </c>
      <c r="AD98" s="28"/>
      <c r="AE98" s="28"/>
      <c r="AF98" s="14">
        <f t="shared" si="24"/>
        <v>3.4600895999999944E-2</v>
      </c>
      <c r="AG98" s="14">
        <f t="shared" si="25"/>
        <v>1.7300447999999973E-3</v>
      </c>
      <c r="AH98" s="14">
        <f t="shared" si="28"/>
        <v>3.633094079999994E-2</v>
      </c>
      <c r="AI98" s="29">
        <v>25</v>
      </c>
      <c r="AJ98" s="30"/>
      <c r="AK98" s="6"/>
      <c r="AL98" s="31"/>
    </row>
    <row r="99" spans="1:38" x14ac:dyDescent="0.3">
      <c r="A99" t="s">
        <v>22</v>
      </c>
      <c r="B99">
        <v>1</v>
      </c>
      <c r="C99" s="14">
        <v>0.16458333333333333</v>
      </c>
      <c r="D99" s="14">
        <f>SUM(AH93:AH99)</f>
        <v>0.18466445453076916</v>
      </c>
      <c r="E99" s="14">
        <f>AA99-AA92</f>
        <v>0.18466445452941116</v>
      </c>
      <c r="F99" s="34" t="s">
        <v>11</v>
      </c>
      <c r="G99" s="33">
        <f t="shared" si="1"/>
        <v>17.452909793006256</v>
      </c>
      <c r="H99" s="6">
        <v>1</v>
      </c>
      <c r="I99" t="s">
        <v>37</v>
      </c>
      <c r="J99" s="6">
        <v>71.900000000000006</v>
      </c>
      <c r="K99" s="26">
        <f t="shared" si="36"/>
        <v>749.71338980354722</v>
      </c>
      <c r="L99" s="6">
        <f t="shared" si="13"/>
        <v>1206.5467455999999</v>
      </c>
      <c r="M99" s="6">
        <f t="shared" si="26"/>
        <v>19.100000000000023</v>
      </c>
      <c r="N99" s="6">
        <f t="shared" si="30"/>
        <v>30.73847040000004</v>
      </c>
      <c r="O99" s="6">
        <f t="shared" si="31"/>
        <v>180.64247594050744</v>
      </c>
      <c r="P99" s="6">
        <f t="shared" si="21"/>
        <v>290.71588480000003</v>
      </c>
      <c r="Q99" s="1">
        <v>5717</v>
      </c>
      <c r="R99" s="1">
        <v>348</v>
      </c>
      <c r="S99" s="1">
        <v>1306</v>
      </c>
      <c r="T99" s="6">
        <f t="shared" si="10"/>
        <v>-969</v>
      </c>
      <c r="U99" s="20">
        <v>-7.0000000000000001E-3</v>
      </c>
      <c r="V99" s="20">
        <v>2.8000000000000001E-2</v>
      </c>
      <c r="W99" s="21" t="s">
        <v>45</v>
      </c>
      <c r="X99" s="22">
        <f t="shared" si="35"/>
        <v>8.3333333333333329E-2</v>
      </c>
      <c r="Y99" s="22"/>
      <c r="Z99" s="22"/>
      <c r="AA99" s="27">
        <f t="shared" si="27"/>
        <v>43629.810537908044</v>
      </c>
      <c r="AB99" s="27">
        <f t="shared" si="22"/>
        <v>43629.727204574709</v>
      </c>
      <c r="AC99" s="25">
        <f t="shared" si="23"/>
        <v>2.1751212413801113</v>
      </c>
      <c r="AD99" s="28"/>
      <c r="AE99" s="28"/>
      <c r="AF99" s="14">
        <f t="shared" si="24"/>
        <v>4.0024050000000054E-2</v>
      </c>
      <c r="AG99" s="14">
        <f t="shared" si="25"/>
        <v>2.0012025000000029E-3</v>
      </c>
      <c r="AH99" s="14">
        <f t="shared" si="28"/>
        <v>4.2025252500000054E-2</v>
      </c>
      <c r="AI99" s="29">
        <v>32</v>
      </c>
      <c r="AJ99" s="30"/>
      <c r="AK99" s="6"/>
      <c r="AL99" s="31"/>
    </row>
    <row r="100" spans="1:38" x14ac:dyDescent="0.3">
      <c r="C100" s="14"/>
      <c r="D100" s="14"/>
      <c r="E100" s="14"/>
      <c r="F100" s="34"/>
      <c r="G100" s="33">
        <f t="shared" si="1"/>
        <v>17.595487612998113</v>
      </c>
      <c r="H100" s="6">
        <v>1</v>
      </c>
      <c r="I100" t="s">
        <v>159</v>
      </c>
      <c r="J100" s="6">
        <v>2.7</v>
      </c>
      <c r="K100" s="26">
        <f>K$99+J100</f>
        <v>752.41338980354726</v>
      </c>
      <c r="L100" s="6">
        <f t="shared" si="13"/>
        <v>1210.8919744</v>
      </c>
      <c r="M100" s="6">
        <f t="shared" si="26"/>
        <v>2.7000000000000455</v>
      </c>
      <c r="N100" s="6">
        <f t="shared" si="30"/>
        <v>4.3452288000000738</v>
      </c>
      <c r="O100" s="6">
        <f t="shared" si="31"/>
        <v>177.94247594050739</v>
      </c>
      <c r="P100" s="6">
        <f t="shared" si="21"/>
        <v>286.37065599999994</v>
      </c>
      <c r="Q100" s="1">
        <v>5518</v>
      </c>
      <c r="R100" s="1">
        <v>3</v>
      </c>
      <c r="S100" s="1">
        <v>198</v>
      </c>
      <c r="T100" s="6">
        <f t="shared" si="10"/>
        <v>-199</v>
      </c>
      <c r="U100" s="20">
        <v>-8.9999999999999993E-3</v>
      </c>
      <c r="V100" s="20">
        <v>7.0000000000000001E-3</v>
      </c>
      <c r="W100" s="21" t="s">
        <v>45</v>
      </c>
      <c r="X100" s="22">
        <f t="shared" si="35"/>
        <v>8.3333333333333329E-2</v>
      </c>
      <c r="Y100" s="22"/>
      <c r="Z100" s="22"/>
      <c r="AA100" s="27">
        <f t="shared" si="27"/>
        <v>43629.816478650544</v>
      </c>
      <c r="AB100" s="27">
        <f t="shared" si="22"/>
        <v>43629.733145317208</v>
      </c>
      <c r="AC100" s="25">
        <f t="shared" si="23"/>
        <v>2.181061983879772</v>
      </c>
      <c r="AD100" s="28"/>
      <c r="AE100" s="28"/>
      <c r="AF100" s="14">
        <f t="shared" si="24"/>
        <v>5.6578500000000961E-3</v>
      </c>
      <c r="AG100" s="14">
        <f t="shared" si="25"/>
        <v>2.8289250000000481E-4</v>
      </c>
      <c r="AH100" s="14">
        <f t="shared" si="28"/>
        <v>5.9407425000001009E-3</v>
      </c>
      <c r="AI100" s="29">
        <v>32</v>
      </c>
      <c r="AJ100" s="30"/>
      <c r="AK100" s="6"/>
      <c r="AL100" s="31"/>
    </row>
    <row r="101" spans="1:38" x14ac:dyDescent="0.3">
      <c r="C101" s="14"/>
      <c r="D101" s="14"/>
      <c r="E101" s="14"/>
      <c r="F101" s="34"/>
      <c r="G101" s="33">
        <f t="shared" si="1"/>
        <v>17.818542691413313</v>
      </c>
      <c r="H101" s="6">
        <v>1</v>
      </c>
      <c r="I101" t="s">
        <v>160</v>
      </c>
      <c r="J101" s="6">
        <v>6</v>
      </c>
      <c r="K101" s="26">
        <f t="shared" ref="K101:K111" si="37">K$99+J101</f>
        <v>755.71338980354722</v>
      </c>
      <c r="L101" s="6">
        <f t="shared" si="13"/>
        <v>1216.2028095999999</v>
      </c>
      <c r="M101" s="6">
        <f t="shared" si="26"/>
        <v>3.2999999999999545</v>
      </c>
      <c r="N101" s="6">
        <f t="shared" si="30"/>
        <v>5.3108351999999268</v>
      </c>
      <c r="O101" s="6">
        <f t="shared" si="31"/>
        <v>174.64247594050744</v>
      </c>
      <c r="P101" s="6">
        <f t="shared" si="21"/>
        <v>281.05982080000001</v>
      </c>
      <c r="Q101" s="1">
        <v>5604</v>
      </c>
      <c r="R101" s="1">
        <v>132</v>
      </c>
      <c r="S101" s="1">
        <v>101</v>
      </c>
      <c r="T101" s="6">
        <f t="shared" si="10"/>
        <v>86</v>
      </c>
      <c r="U101" s="20">
        <v>8.9999999999999993E-3</v>
      </c>
      <c r="V101" s="20">
        <v>3.5999999999999997E-2</v>
      </c>
      <c r="W101" s="21" t="s">
        <v>45</v>
      </c>
      <c r="X101" s="22">
        <f t="shared" si="35"/>
        <v>8.3333333333333329E-2</v>
      </c>
      <c r="Y101" s="22"/>
      <c r="Z101" s="22"/>
      <c r="AA101" s="27">
        <f t="shared" si="27"/>
        <v>43629.825772612145</v>
      </c>
      <c r="AB101" s="27">
        <f t="shared" si="22"/>
        <v>43629.742439278809</v>
      </c>
      <c r="AC101" s="25">
        <f t="shared" si="23"/>
        <v>2.1903559454804054</v>
      </c>
      <c r="AD101" s="28"/>
      <c r="AE101" s="28"/>
      <c r="AF101" s="14">
        <f t="shared" si="24"/>
        <v>8.8513919999998782E-3</v>
      </c>
      <c r="AG101" s="14">
        <f t="shared" si="25"/>
        <v>4.4256959999999394E-4</v>
      </c>
      <c r="AH101" s="14">
        <f t="shared" si="28"/>
        <v>9.2939615999998726E-3</v>
      </c>
      <c r="AI101" s="29">
        <v>25</v>
      </c>
      <c r="AJ101" s="30"/>
      <c r="AK101" s="6"/>
      <c r="AL101" s="31"/>
    </row>
    <row r="102" spans="1:38" x14ac:dyDescent="0.3">
      <c r="C102" s="14"/>
      <c r="D102" s="14"/>
      <c r="E102" s="14"/>
      <c r="F102" s="34"/>
      <c r="G102" s="33">
        <f t="shared" si="1"/>
        <v>17.937455331499223</v>
      </c>
      <c r="H102" s="6">
        <v>1</v>
      </c>
      <c r="I102" t="s">
        <v>161</v>
      </c>
      <c r="J102" s="6">
        <v>7.9</v>
      </c>
      <c r="K102" s="26">
        <f t="shared" si="37"/>
        <v>757.61338980354719</v>
      </c>
      <c r="L102" s="6">
        <f t="shared" si="13"/>
        <v>1219.2605632</v>
      </c>
      <c r="M102" s="6">
        <f t="shared" si="26"/>
        <v>1.8999999999999773</v>
      </c>
      <c r="N102" s="6">
        <f t="shared" si="30"/>
        <v>3.0577535999999634</v>
      </c>
      <c r="O102" s="6">
        <f t="shared" si="31"/>
        <v>172.74247594050746</v>
      </c>
      <c r="P102" s="6">
        <f t="shared" si="21"/>
        <v>278.00206720000006</v>
      </c>
      <c r="Q102" s="1">
        <v>5663</v>
      </c>
      <c r="R102" s="1">
        <v>62</v>
      </c>
      <c r="S102" s="1">
        <v>0</v>
      </c>
      <c r="T102" s="6">
        <f t="shared" si="10"/>
        <v>59</v>
      </c>
      <c r="U102" s="20">
        <v>4.0000000000000001E-3</v>
      </c>
      <c r="V102" s="20">
        <v>8.9999999999999993E-3</v>
      </c>
      <c r="W102" s="21" t="s">
        <v>45</v>
      </c>
      <c r="X102" s="22">
        <f t="shared" si="35"/>
        <v>8.3333333333333329E-2</v>
      </c>
      <c r="Y102" s="22"/>
      <c r="Z102" s="22"/>
      <c r="AA102" s="27">
        <f t="shared" si="27"/>
        <v>43629.830727305482</v>
      </c>
      <c r="AB102" s="27">
        <f t="shared" si="22"/>
        <v>43629.747393972146</v>
      </c>
      <c r="AC102" s="25">
        <f t="shared" si="23"/>
        <v>2.1953106388173182</v>
      </c>
      <c r="AD102" s="28"/>
      <c r="AE102" s="28"/>
      <c r="AF102" s="14">
        <f t="shared" si="24"/>
        <v>4.718755555555499E-3</v>
      </c>
      <c r="AG102" s="14">
        <f t="shared" si="25"/>
        <v>2.3593777777777497E-4</v>
      </c>
      <c r="AH102" s="14">
        <f t="shared" si="28"/>
        <v>4.9546933333332738E-3</v>
      </c>
      <c r="AI102" s="29">
        <v>27</v>
      </c>
      <c r="AJ102" s="30"/>
      <c r="AK102" s="6"/>
      <c r="AL102" s="31"/>
    </row>
    <row r="103" spans="1:38" x14ac:dyDescent="0.3">
      <c r="C103" s="14"/>
      <c r="D103" s="14"/>
      <c r="E103" s="14"/>
      <c r="F103" s="34"/>
      <c r="G103" s="33">
        <f t="shared" si="1"/>
        <v>18.771458923816681</v>
      </c>
      <c r="H103" s="6">
        <v>1</v>
      </c>
      <c r="I103" t="s">
        <v>162</v>
      </c>
      <c r="J103" s="6">
        <v>23.2</v>
      </c>
      <c r="K103" s="26">
        <f t="shared" si="37"/>
        <v>772.91338980354726</v>
      </c>
      <c r="L103" s="6">
        <f t="shared" si="13"/>
        <v>1243.8835263999999</v>
      </c>
      <c r="M103" s="6">
        <f t="shared" si="26"/>
        <v>15.300000000000068</v>
      </c>
      <c r="N103" s="6">
        <f t="shared" si="30"/>
        <v>24.622963200000111</v>
      </c>
      <c r="O103" s="6">
        <f t="shared" si="31"/>
        <v>157.44247594050739</v>
      </c>
      <c r="P103" s="6">
        <f t="shared" si="21"/>
        <v>253.37910399999996</v>
      </c>
      <c r="Q103" s="1">
        <v>5199</v>
      </c>
      <c r="R103" s="1">
        <v>147</v>
      </c>
      <c r="S103" s="1">
        <v>581</v>
      </c>
      <c r="T103" s="6">
        <f t="shared" si="10"/>
        <v>-464</v>
      </c>
      <c r="U103" s="20">
        <v>-8.0000000000000002E-3</v>
      </c>
      <c r="V103" s="20">
        <v>1.7000000000000001E-2</v>
      </c>
      <c r="W103" s="21" t="s">
        <v>45</v>
      </c>
      <c r="X103" s="22">
        <f t="shared" si="35"/>
        <v>8.3333333333333329E-2</v>
      </c>
      <c r="Y103" s="22"/>
      <c r="Z103" s="22"/>
      <c r="AA103" s="27">
        <f t="shared" si="27"/>
        <v>43629.865477455161</v>
      </c>
      <c r="AB103" s="27">
        <f t="shared" si="22"/>
        <v>43629.782144121826</v>
      </c>
      <c r="AC103" s="25">
        <f t="shared" si="23"/>
        <v>2.2300607884972123</v>
      </c>
      <c r="AD103" s="28"/>
      <c r="AE103" s="28"/>
      <c r="AF103" s="14">
        <f t="shared" si="24"/>
        <v>3.3095380645161439E-2</v>
      </c>
      <c r="AG103" s="14">
        <f t="shared" si="25"/>
        <v>1.654769032258072E-3</v>
      </c>
      <c r="AH103" s="14">
        <f t="shared" si="28"/>
        <v>3.475014967741951E-2</v>
      </c>
      <c r="AI103" s="29">
        <v>31</v>
      </c>
      <c r="AJ103" s="30"/>
      <c r="AK103" s="6"/>
      <c r="AL103" s="31"/>
    </row>
    <row r="104" spans="1:38" x14ac:dyDescent="0.3">
      <c r="C104" s="14"/>
      <c r="D104" s="14"/>
      <c r="E104" s="14"/>
      <c r="F104" s="34"/>
      <c r="G104" s="33">
        <f t="shared" si="1"/>
        <v>18.81224746996304</v>
      </c>
      <c r="H104" s="6">
        <v>1</v>
      </c>
      <c r="I104" t="s">
        <v>163</v>
      </c>
      <c r="J104" s="6">
        <v>23.9</v>
      </c>
      <c r="K104" s="26">
        <f t="shared" si="37"/>
        <v>773.61338980354719</v>
      </c>
      <c r="L104" s="6">
        <f t="shared" si="13"/>
        <v>1245.0100671999999</v>
      </c>
      <c r="M104" s="6">
        <f t="shared" si="26"/>
        <v>0.69999999999993179</v>
      </c>
      <c r="N104" s="6">
        <f t="shared" si="30"/>
        <v>1.1265407999998902</v>
      </c>
      <c r="O104" s="6">
        <f t="shared" si="31"/>
        <v>156.74247594050746</v>
      </c>
      <c r="P104" s="6">
        <f t="shared" si="21"/>
        <v>252.25256320000005</v>
      </c>
      <c r="Q104" s="1">
        <v>5175</v>
      </c>
      <c r="R104" s="1">
        <v>1</v>
      </c>
      <c r="S104" s="1">
        <v>31</v>
      </c>
      <c r="T104" s="6">
        <f t="shared" si="10"/>
        <v>-24</v>
      </c>
      <c r="U104" s="20">
        <v>-4.0000000000000001E-3</v>
      </c>
      <c r="V104" s="20">
        <v>-2E-3</v>
      </c>
      <c r="W104" s="21" t="s">
        <v>45</v>
      </c>
      <c r="X104" s="22">
        <f t="shared" si="35"/>
        <v>8.3333333333333329E-2</v>
      </c>
      <c r="Y104" s="22"/>
      <c r="Z104" s="22"/>
      <c r="AA104" s="27">
        <f t="shared" si="27"/>
        <v>43629.867176977918</v>
      </c>
      <c r="AB104" s="27">
        <f t="shared" si="22"/>
        <v>43629.783843644582</v>
      </c>
      <c r="AC104" s="25">
        <f t="shared" si="23"/>
        <v>2.2317603112533106</v>
      </c>
      <c r="AD104" s="28"/>
      <c r="AE104" s="28"/>
      <c r="AF104" s="14">
        <f t="shared" si="24"/>
        <v>1.6185931034481181E-3</v>
      </c>
      <c r="AG104" s="14">
        <f t="shared" si="25"/>
        <v>8.0929655172405908E-5</v>
      </c>
      <c r="AH104" s="14">
        <f t="shared" si="28"/>
        <v>1.699522758620524E-3</v>
      </c>
      <c r="AI104" s="29">
        <v>29</v>
      </c>
      <c r="AJ104" s="30"/>
      <c r="AK104" s="6"/>
      <c r="AL104" s="31"/>
    </row>
    <row r="105" spans="1:38" x14ac:dyDescent="0.3">
      <c r="C105" s="14"/>
      <c r="D105" s="14"/>
      <c r="E105" s="14"/>
      <c r="F105" s="34" t="s">
        <v>10</v>
      </c>
      <c r="G105" s="33">
        <f t="shared" si="1"/>
        <v>19.178373230039142</v>
      </c>
      <c r="H105" s="6">
        <v>1</v>
      </c>
      <c r="I105" t="s">
        <v>164</v>
      </c>
      <c r="J105" s="6">
        <v>29.1</v>
      </c>
      <c r="K105" s="26">
        <f t="shared" si="37"/>
        <v>778.81338980354724</v>
      </c>
      <c r="L105" s="6">
        <f t="shared" si="13"/>
        <v>1253.3786560000001</v>
      </c>
      <c r="M105" s="6">
        <f t="shared" si="26"/>
        <v>5.2000000000000455</v>
      </c>
      <c r="N105" s="6">
        <f t="shared" si="30"/>
        <v>8.3685888000000741</v>
      </c>
      <c r="O105" s="6">
        <f t="shared" si="31"/>
        <v>151.54247594050742</v>
      </c>
      <c r="P105" s="6">
        <f t="shared" si="21"/>
        <v>243.88397439999997</v>
      </c>
      <c r="Q105" s="1">
        <v>5728</v>
      </c>
      <c r="R105" s="1">
        <v>548</v>
      </c>
      <c r="S105" s="1">
        <v>4</v>
      </c>
      <c r="T105" s="6">
        <f t="shared" si="10"/>
        <v>553</v>
      </c>
      <c r="U105" s="20">
        <v>1.4999999999999999E-2</v>
      </c>
      <c r="V105" s="20">
        <v>4.3999999999999997E-2</v>
      </c>
      <c r="W105" s="21" t="s">
        <v>45</v>
      </c>
      <c r="X105" s="22">
        <f t="shared" si="35"/>
        <v>8.3333333333333329E-2</v>
      </c>
      <c r="Y105" s="22"/>
      <c r="Z105" s="22"/>
      <c r="AA105" s="27">
        <f t="shared" si="27"/>
        <v>43629.882432217921</v>
      </c>
      <c r="AB105" s="27">
        <f t="shared" si="22"/>
        <v>43629.799098884585</v>
      </c>
      <c r="AC105" s="25">
        <f t="shared" si="23"/>
        <v>2.2470155512564816</v>
      </c>
      <c r="AD105" s="28"/>
      <c r="AE105" s="28"/>
      <c r="AF105" s="14">
        <f t="shared" si="24"/>
        <v>1.4528800000000128E-2</v>
      </c>
      <c r="AG105" s="14">
        <f t="shared" si="25"/>
        <v>7.2644000000000647E-4</v>
      </c>
      <c r="AH105" s="14">
        <f t="shared" si="28"/>
        <v>1.5255240000000135E-2</v>
      </c>
      <c r="AI105" s="29">
        <v>24</v>
      </c>
      <c r="AJ105" s="30"/>
      <c r="AK105" s="6"/>
      <c r="AL105" s="31"/>
    </row>
    <row r="106" spans="1:38" x14ac:dyDescent="0.3">
      <c r="C106" s="14"/>
      <c r="D106" s="14"/>
      <c r="E106" s="14"/>
      <c r="F106" s="34" t="s">
        <v>65</v>
      </c>
      <c r="G106" s="33">
        <f t="shared" si="1"/>
        <v>19.448743022046983</v>
      </c>
      <c r="H106" s="6">
        <v>1</v>
      </c>
      <c r="I106" t="s">
        <v>165</v>
      </c>
      <c r="J106" s="6">
        <v>35.5</v>
      </c>
      <c r="K106" s="26">
        <f t="shared" si="37"/>
        <v>785.21338980354722</v>
      </c>
      <c r="L106" s="6">
        <f t="shared" si="13"/>
        <v>1263.6784576</v>
      </c>
      <c r="M106" s="6">
        <f t="shared" si="26"/>
        <v>6.3999999999999773</v>
      </c>
      <c r="N106" s="6">
        <f t="shared" si="30"/>
        <v>10.299801599999965</v>
      </c>
      <c r="O106" s="6">
        <f t="shared" si="31"/>
        <v>145.14247594050744</v>
      </c>
      <c r="P106" s="6">
        <f t="shared" si="21"/>
        <v>233.5841728</v>
      </c>
      <c r="Q106" s="1">
        <v>5024</v>
      </c>
      <c r="R106" s="1">
        <v>35</v>
      </c>
      <c r="S106" s="1">
        <v>729</v>
      </c>
      <c r="T106" s="6">
        <f t="shared" si="10"/>
        <v>-704</v>
      </c>
      <c r="U106" s="20">
        <v>-0.03</v>
      </c>
      <c r="V106" s="20">
        <v>1.0999999999999999E-2</v>
      </c>
      <c r="W106" s="21" t="s">
        <v>45</v>
      </c>
      <c r="X106" s="22">
        <f t="shared" si="35"/>
        <v>8.3333333333333329E-2</v>
      </c>
      <c r="Y106" s="22"/>
      <c r="Z106" s="22"/>
      <c r="AA106" s="27">
        <f t="shared" si="27"/>
        <v>43629.893697625921</v>
      </c>
      <c r="AB106" s="27">
        <f t="shared" si="22"/>
        <v>43629.810364292585</v>
      </c>
      <c r="AC106" s="25">
        <f t="shared" si="23"/>
        <v>2.2582809592568083</v>
      </c>
      <c r="AD106" s="28"/>
      <c r="AE106" s="28"/>
      <c r="AF106" s="14">
        <f t="shared" si="24"/>
        <v>1.0728959999999963E-2</v>
      </c>
      <c r="AG106" s="14">
        <f t="shared" si="25"/>
        <v>5.3644799999999818E-4</v>
      </c>
      <c r="AH106" s="14">
        <f t="shared" si="28"/>
        <v>1.1265407999999961E-2</v>
      </c>
      <c r="AI106" s="29">
        <v>40</v>
      </c>
      <c r="AJ106" s="30"/>
      <c r="AK106" s="6"/>
      <c r="AL106" s="31"/>
    </row>
    <row r="107" spans="1:38" x14ac:dyDescent="0.3">
      <c r="C107" s="14"/>
      <c r="D107" s="14"/>
      <c r="E107" s="14"/>
      <c r="G107" s="33">
        <f t="shared" si="1"/>
        <v>19.49380465404829</v>
      </c>
      <c r="H107" s="6">
        <v>1</v>
      </c>
      <c r="I107" t="s">
        <v>90</v>
      </c>
      <c r="J107" s="6">
        <v>36.299999999999997</v>
      </c>
      <c r="K107" s="26">
        <f t="shared" si="37"/>
        <v>786.01338980354717</v>
      </c>
      <c r="L107" s="6">
        <f t="shared" si="13"/>
        <v>1264.9659327999998</v>
      </c>
      <c r="M107" s="6">
        <f t="shared" si="26"/>
        <v>0.79999999999995453</v>
      </c>
      <c r="N107" s="6">
        <f t="shared" si="30"/>
        <v>1.287475199999927</v>
      </c>
      <c r="O107" s="6">
        <f t="shared" si="31"/>
        <v>144.34247594050748</v>
      </c>
      <c r="P107" s="6">
        <f t="shared" si="21"/>
        <v>232.2966976000001</v>
      </c>
      <c r="Q107" s="1">
        <v>5120</v>
      </c>
      <c r="R107" s="1">
        <v>142</v>
      </c>
      <c r="S107" s="1">
        <v>2</v>
      </c>
      <c r="T107" s="6">
        <f t="shared" si="10"/>
        <v>96</v>
      </c>
      <c r="U107" s="20">
        <v>3.0000000000000001E-3</v>
      </c>
      <c r="V107" s="20">
        <v>3.2000000000000001E-2</v>
      </c>
      <c r="W107" s="21" t="s">
        <v>45</v>
      </c>
      <c r="X107" s="22">
        <f t="shared" si="35"/>
        <v>8.3333333333333329E-2</v>
      </c>
      <c r="Y107" s="22"/>
      <c r="Z107" s="22"/>
      <c r="AA107" s="27">
        <f t="shared" si="27"/>
        <v>43629.895575193921</v>
      </c>
      <c r="AB107" s="27">
        <f t="shared" si="22"/>
        <v>43629.812241860585</v>
      </c>
      <c r="AC107" s="25">
        <f t="shared" si="23"/>
        <v>2.2601585272568627</v>
      </c>
      <c r="AD107" s="28"/>
      <c r="AE107" s="28"/>
      <c r="AF107" s="14">
        <f t="shared" si="24"/>
        <v>1.7881599999998987E-3</v>
      </c>
      <c r="AG107" s="14">
        <f t="shared" si="25"/>
        <v>8.940799999999494E-5</v>
      </c>
      <c r="AH107" s="14">
        <f t="shared" si="28"/>
        <v>1.8775679999998938E-3</v>
      </c>
      <c r="AI107" s="29"/>
      <c r="AJ107" s="30"/>
      <c r="AK107" s="6"/>
      <c r="AL107" s="31"/>
    </row>
    <row r="108" spans="1:38" x14ac:dyDescent="0.3">
      <c r="C108" s="14"/>
      <c r="D108" s="14"/>
      <c r="E108" s="14"/>
      <c r="F108" s="34" t="s">
        <v>10</v>
      </c>
      <c r="G108" s="33">
        <f t="shared" si="1"/>
        <v>19.567733894102275</v>
      </c>
      <c r="H108" s="6">
        <v>1</v>
      </c>
      <c r="I108" t="s">
        <v>166</v>
      </c>
      <c r="J108" s="6">
        <v>37</v>
      </c>
      <c r="K108" s="26">
        <f t="shared" si="37"/>
        <v>786.71338980354722</v>
      </c>
      <c r="L108" s="6">
        <f t="shared" si="13"/>
        <v>1266.0924735999999</v>
      </c>
      <c r="M108" s="6">
        <f t="shared" si="26"/>
        <v>0.70000000000004547</v>
      </c>
      <c r="N108" s="6">
        <f t="shared" si="30"/>
        <v>1.1265408000000732</v>
      </c>
      <c r="O108" s="6">
        <f t="shared" si="31"/>
        <v>143.64247594050744</v>
      </c>
      <c r="P108" s="6">
        <f t="shared" si="21"/>
        <v>231.17015680000003</v>
      </c>
      <c r="Q108" s="1">
        <v>5221</v>
      </c>
      <c r="R108" s="1">
        <v>92</v>
      </c>
      <c r="S108" s="1">
        <v>0</v>
      </c>
      <c r="T108" s="6">
        <f t="shared" si="10"/>
        <v>101</v>
      </c>
      <c r="U108" s="20">
        <v>3.9E-2</v>
      </c>
      <c r="V108" s="20">
        <v>4.7E-2</v>
      </c>
      <c r="W108" s="21" t="s">
        <v>45</v>
      </c>
      <c r="X108" s="22">
        <f t="shared" si="35"/>
        <v>8.3333333333333329E-2</v>
      </c>
      <c r="Y108" s="22"/>
      <c r="Z108" s="22"/>
      <c r="AA108" s="27">
        <f t="shared" si="27"/>
        <v>43629.898655578923</v>
      </c>
      <c r="AB108" s="27">
        <f t="shared" si="22"/>
        <v>43629.815322245588</v>
      </c>
      <c r="AC108" s="25">
        <f t="shared" si="23"/>
        <v>2.2632389122591121</v>
      </c>
      <c r="AD108" s="28"/>
      <c r="AE108" s="28"/>
      <c r="AF108" s="14">
        <f t="shared" si="24"/>
        <v>2.9337000000001904E-3</v>
      </c>
      <c r="AG108" s="14">
        <f t="shared" si="25"/>
        <v>1.4668500000000954E-4</v>
      </c>
      <c r="AH108" s="14">
        <f t="shared" si="28"/>
        <v>3.0803850000002001E-3</v>
      </c>
      <c r="AI108" s="29">
        <v>16</v>
      </c>
      <c r="AJ108" s="30"/>
      <c r="AK108" s="6"/>
      <c r="AL108" s="31"/>
    </row>
    <row r="109" spans="1:38" x14ac:dyDescent="0.3">
      <c r="C109" s="14"/>
      <c r="D109" s="14"/>
      <c r="E109" s="14"/>
      <c r="G109" s="33">
        <f t="shared" si="1"/>
        <v>19.640959046082571</v>
      </c>
      <c r="H109" s="6">
        <v>1</v>
      </c>
      <c r="I109" t="s">
        <v>167</v>
      </c>
      <c r="J109" s="6">
        <v>38.299999999999997</v>
      </c>
      <c r="K109" s="26">
        <f t="shared" si="37"/>
        <v>788.01338980354717</v>
      </c>
      <c r="L109" s="6">
        <f t="shared" si="13"/>
        <v>1268.1846207999999</v>
      </c>
      <c r="M109" s="6">
        <f t="shared" si="26"/>
        <v>1.2999999999999545</v>
      </c>
      <c r="N109" s="6">
        <f t="shared" si="30"/>
        <v>2.092147199999927</v>
      </c>
      <c r="O109" s="6">
        <f t="shared" si="31"/>
        <v>142.34247594050748</v>
      </c>
      <c r="P109" s="6">
        <f t="shared" si="21"/>
        <v>229.07800960000009</v>
      </c>
      <c r="Q109" s="1">
        <v>5168</v>
      </c>
      <c r="R109" s="1">
        <v>0</v>
      </c>
      <c r="S109" s="1">
        <v>38</v>
      </c>
      <c r="T109" s="6">
        <f t="shared" si="10"/>
        <v>-53</v>
      </c>
      <c r="U109" s="20">
        <v>-5.0000000000000001E-3</v>
      </c>
      <c r="V109" s="20">
        <v>-3.0000000000000001E-3</v>
      </c>
      <c r="W109" s="21" t="s">
        <v>45</v>
      </c>
      <c r="X109" s="22">
        <f t="shared" si="35"/>
        <v>8.3333333333333329E-2</v>
      </c>
      <c r="Y109" s="22"/>
      <c r="Z109" s="22"/>
      <c r="AA109" s="27">
        <f t="shared" si="27"/>
        <v>43629.901706626923</v>
      </c>
      <c r="AB109" s="27">
        <f t="shared" si="22"/>
        <v>43629.818373293587</v>
      </c>
      <c r="AC109" s="25">
        <f t="shared" si="23"/>
        <v>2.2662899602582911</v>
      </c>
      <c r="AD109" s="28"/>
      <c r="AE109" s="28"/>
      <c r="AF109" s="14">
        <f t="shared" si="24"/>
        <v>2.9057599999998984E-3</v>
      </c>
      <c r="AG109" s="14">
        <f t="shared" si="25"/>
        <v>1.4528799999999491E-4</v>
      </c>
      <c r="AH109" s="14">
        <f t="shared" si="28"/>
        <v>3.0510479999998931E-3</v>
      </c>
      <c r="AI109" s="29">
        <v>30</v>
      </c>
      <c r="AJ109" s="30"/>
      <c r="AK109" s="6"/>
      <c r="AL109" s="31"/>
    </row>
    <row r="110" spans="1:38" x14ac:dyDescent="0.3">
      <c r="C110" s="14"/>
      <c r="D110" s="14"/>
      <c r="E110" s="14"/>
      <c r="F110" s="34" t="s">
        <v>65</v>
      </c>
      <c r="G110" s="33">
        <f t="shared" si="1"/>
        <v>19.82943798758788</v>
      </c>
      <c r="H110" s="6">
        <v>1</v>
      </c>
      <c r="I110" t="s">
        <v>168</v>
      </c>
      <c r="J110" s="6">
        <v>44.1</v>
      </c>
      <c r="K110" s="26">
        <f t="shared" si="37"/>
        <v>793.81338980354724</v>
      </c>
      <c r="L110" s="6">
        <f t="shared" si="13"/>
        <v>1277.518816</v>
      </c>
      <c r="M110" s="6">
        <f t="shared" si="26"/>
        <v>5.8000000000000682</v>
      </c>
      <c r="N110" s="6">
        <f t="shared" si="30"/>
        <v>9.33419520000011</v>
      </c>
      <c r="O110" s="6">
        <f t="shared" si="31"/>
        <v>136.54247594050742</v>
      </c>
      <c r="P110" s="6">
        <f t="shared" si="21"/>
        <v>219.74381439999999</v>
      </c>
      <c r="Q110" s="1">
        <v>4081</v>
      </c>
      <c r="R110" s="1">
        <v>26</v>
      </c>
      <c r="S110" s="1">
        <v>1128</v>
      </c>
      <c r="T110" s="6">
        <f t="shared" si="10"/>
        <v>-1087</v>
      </c>
      <c r="U110" s="20">
        <v>-0.04</v>
      </c>
      <c r="V110" s="20">
        <v>1.2E-2</v>
      </c>
      <c r="W110" s="21" t="s">
        <v>45</v>
      </c>
      <c r="X110" s="22">
        <f t="shared" si="35"/>
        <v>8.3333333333333329E-2</v>
      </c>
      <c r="Y110" s="22"/>
      <c r="Z110" s="22"/>
      <c r="AA110" s="27">
        <f t="shared" si="27"/>
        <v>43629.909559916152</v>
      </c>
      <c r="AB110" s="27">
        <f t="shared" si="22"/>
        <v>43629.826226582816</v>
      </c>
      <c r="AC110" s="25">
        <f t="shared" si="23"/>
        <v>2.274143249487679</v>
      </c>
      <c r="AD110" s="28"/>
      <c r="AE110" s="28"/>
      <c r="AF110" s="14">
        <f t="shared" si="24"/>
        <v>7.4793230769231653E-3</v>
      </c>
      <c r="AG110" s="14">
        <f t="shared" si="25"/>
        <v>3.739661538461583E-4</v>
      </c>
      <c r="AH110" s="14">
        <f t="shared" si="28"/>
        <v>7.8532892307693232E-3</v>
      </c>
      <c r="AI110" s="29">
        <v>52</v>
      </c>
      <c r="AJ110" s="30"/>
      <c r="AK110" s="6"/>
      <c r="AL110" s="31"/>
    </row>
    <row r="111" spans="1:38" x14ac:dyDescent="0.3">
      <c r="A111" t="s">
        <v>23</v>
      </c>
      <c r="B111">
        <v>1</v>
      </c>
      <c r="C111" s="14">
        <v>9.5833333333333326E-2</v>
      </c>
      <c r="D111" s="14">
        <f>SUM(AH100:AH111)</f>
        <v>0.1016623381001428</v>
      </c>
      <c r="E111" s="14">
        <f>AA111-AA99</f>
        <v>0.10166233810741687</v>
      </c>
      <c r="F111" s="34" t="s">
        <v>64</v>
      </c>
      <c r="G111" s="33">
        <f t="shared" si="1"/>
        <v>19.892805907584261</v>
      </c>
      <c r="H111" s="6">
        <v>1</v>
      </c>
      <c r="I111" t="s">
        <v>38</v>
      </c>
      <c r="J111" s="6">
        <v>44.7</v>
      </c>
      <c r="K111" s="26">
        <f t="shared" si="37"/>
        <v>794.41338980354726</v>
      </c>
      <c r="L111" s="6">
        <f t="shared" si="13"/>
        <v>1278.4844224000001</v>
      </c>
      <c r="M111" s="6">
        <f t="shared" si="26"/>
        <v>0.60000000000002274</v>
      </c>
      <c r="N111" s="6">
        <f t="shared" si="30"/>
        <v>0.96560640000003661</v>
      </c>
      <c r="O111" s="6">
        <f t="shared" si="31"/>
        <v>135.94247594050739</v>
      </c>
      <c r="P111" s="6">
        <f t="shared" si="21"/>
        <v>218.77820799999995</v>
      </c>
      <c r="Q111" s="1">
        <v>4186</v>
      </c>
      <c r="R111" s="1">
        <v>99</v>
      </c>
      <c r="S111" s="1">
        <v>0</v>
      </c>
      <c r="T111" s="6">
        <f t="shared" si="10"/>
        <v>105</v>
      </c>
      <c r="U111" s="20">
        <v>3.4000000000000002E-2</v>
      </c>
      <c r="V111" s="20">
        <v>0.06</v>
      </c>
      <c r="W111" s="21" t="s">
        <v>45</v>
      </c>
      <c r="X111" s="22">
        <f t="shared" si="35"/>
        <v>8.3333333333333329E-2</v>
      </c>
      <c r="Y111" s="22"/>
      <c r="Z111" s="22"/>
      <c r="AA111" s="27">
        <f t="shared" si="27"/>
        <v>43629.912200246152</v>
      </c>
      <c r="AB111" s="27">
        <f t="shared" si="22"/>
        <v>43629.828866912816</v>
      </c>
      <c r="AC111" s="25">
        <f t="shared" si="23"/>
        <v>2.2767835794875282</v>
      </c>
      <c r="AD111" s="28"/>
      <c r="AE111" s="28"/>
      <c r="AF111" s="14">
        <f t="shared" si="24"/>
        <v>2.5146000000000955E-3</v>
      </c>
      <c r="AG111" s="14">
        <f t="shared" si="25"/>
        <v>1.2573000000000477E-4</v>
      </c>
      <c r="AH111" s="14">
        <f t="shared" si="28"/>
        <v>2.6403300000001004E-3</v>
      </c>
      <c r="AI111" s="29">
        <v>16</v>
      </c>
      <c r="AJ111" s="30"/>
      <c r="AK111" s="6"/>
      <c r="AL111" s="31"/>
    </row>
    <row r="112" spans="1:38" x14ac:dyDescent="0.3">
      <c r="C112" s="14"/>
      <c r="D112" s="14"/>
      <c r="E112" s="14"/>
      <c r="F112" s="34"/>
      <c r="G112" s="33">
        <f t="shared" si="1"/>
        <v>20.273013427562546</v>
      </c>
      <c r="H112" s="6">
        <v>1</v>
      </c>
      <c r="I112" t="s">
        <v>212</v>
      </c>
      <c r="J112" s="6">
        <v>5.4</v>
      </c>
      <c r="K112" s="26">
        <f>K$111+J112</f>
        <v>799.81338980354724</v>
      </c>
      <c r="L112" s="6">
        <f t="shared" si="13"/>
        <v>1287.17488</v>
      </c>
      <c r="M112" s="6">
        <f t="shared" si="26"/>
        <v>5.3999999999999773</v>
      </c>
      <c r="N112" s="6">
        <f t="shared" si="30"/>
        <v>8.6904575999999647</v>
      </c>
      <c r="O112" s="6">
        <f t="shared" si="31"/>
        <v>130.54247594050742</v>
      </c>
      <c r="P112" s="6">
        <f t="shared" si="21"/>
        <v>210.08775039999998</v>
      </c>
      <c r="Q112" s="1">
        <v>4292</v>
      </c>
      <c r="R112" s="1">
        <v>418</v>
      </c>
      <c r="S112" s="1">
        <v>282</v>
      </c>
      <c r="T112" s="6">
        <f t="shared" si="10"/>
        <v>106</v>
      </c>
      <c r="U112" s="20">
        <v>0.01</v>
      </c>
      <c r="V112" s="20">
        <v>0.05</v>
      </c>
      <c r="W112" s="21" t="s">
        <v>45</v>
      </c>
      <c r="X112" s="22">
        <f t="shared" si="35"/>
        <v>8.3333333333333329E-2</v>
      </c>
      <c r="Y112" s="22"/>
      <c r="Z112" s="22"/>
      <c r="AA112" s="27">
        <f t="shared" si="27"/>
        <v>43629.928042226151</v>
      </c>
      <c r="AB112" s="27">
        <f t="shared" si="22"/>
        <v>43629.844708892815</v>
      </c>
      <c r="AC112" s="25">
        <f t="shared" si="23"/>
        <v>2.2926255594866234</v>
      </c>
      <c r="AD112" s="28"/>
      <c r="AE112" s="28"/>
      <c r="AF112" s="14">
        <f t="shared" si="24"/>
        <v>1.5087599999999939E-2</v>
      </c>
      <c r="AG112" s="14">
        <f t="shared" si="25"/>
        <v>7.5437999999999699E-4</v>
      </c>
      <c r="AH112" s="14">
        <f t="shared" si="28"/>
        <v>1.5841979999999936E-2</v>
      </c>
      <c r="AI112" s="29">
        <v>24</v>
      </c>
      <c r="AJ112" s="30"/>
      <c r="AK112" s="6"/>
      <c r="AL112" s="31"/>
    </row>
    <row r="113" spans="1:38" x14ac:dyDescent="0.3">
      <c r="C113" s="14"/>
      <c r="D113" s="14"/>
      <c r="E113" s="14"/>
      <c r="F113" s="34"/>
      <c r="G113" s="33">
        <f t="shared" si="1"/>
        <v>20.420871907495894</v>
      </c>
      <c r="H113" s="6">
        <v>1</v>
      </c>
      <c r="I113" t="s">
        <v>208</v>
      </c>
      <c r="J113" s="6">
        <v>7.5</v>
      </c>
      <c r="K113" s="26">
        <f t="shared" ref="K113:K118" si="38">K$111+J113</f>
        <v>801.91338980354726</v>
      </c>
      <c r="L113" s="6">
        <f t="shared" si="13"/>
        <v>1290.5545024</v>
      </c>
      <c r="M113" s="6">
        <f t="shared" si="26"/>
        <v>2.1000000000000227</v>
      </c>
      <c r="N113" s="6">
        <f t="shared" si="30"/>
        <v>3.379622400000037</v>
      </c>
      <c r="O113" s="6">
        <f t="shared" si="31"/>
        <v>128.44247594050739</v>
      </c>
      <c r="P113" s="6">
        <f t="shared" si="21"/>
        <v>206.70812799999993</v>
      </c>
      <c r="Q113" s="1">
        <v>4639</v>
      </c>
      <c r="R113" s="1">
        <v>160</v>
      </c>
      <c r="S113" s="1">
        <v>12</v>
      </c>
      <c r="T113" s="6">
        <f t="shared" si="10"/>
        <v>347</v>
      </c>
      <c r="U113" s="20">
        <v>1.0999999999999999E-2</v>
      </c>
      <c r="V113" s="20">
        <v>3.7999999999999999E-2</v>
      </c>
      <c r="W113" s="21" t="s">
        <v>45</v>
      </c>
      <c r="X113" s="22">
        <f t="shared" si="35"/>
        <v>8.3333333333333329E-2</v>
      </c>
      <c r="Y113" s="22"/>
      <c r="Z113" s="22"/>
      <c r="AA113" s="27">
        <f t="shared" si="27"/>
        <v>43629.934202996148</v>
      </c>
      <c r="AB113" s="27">
        <f t="shared" si="22"/>
        <v>43629.850869662812</v>
      </c>
      <c r="AC113" s="25">
        <f t="shared" si="23"/>
        <v>2.2987863294838462</v>
      </c>
      <c r="AD113" s="28"/>
      <c r="AE113" s="28"/>
      <c r="AF113" s="14">
        <f t="shared" si="24"/>
        <v>5.8674000000000642E-3</v>
      </c>
      <c r="AG113" s="14">
        <f t="shared" si="25"/>
        <v>2.9337000000000324E-4</v>
      </c>
      <c r="AH113" s="14">
        <f t="shared" si="28"/>
        <v>6.1607700000000671E-3</v>
      </c>
      <c r="AI113" s="29">
        <v>24</v>
      </c>
      <c r="AJ113" s="30"/>
      <c r="AK113" s="6"/>
      <c r="AL113" s="31"/>
    </row>
    <row r="114" spans="1:38" x14ac:dyDescent="0.3">
      <c r="C114" s="14"/>
      <c r="D114" s="14"/>
      <c r="E114" s="14"/>
      <c r="F114" s="34" t="s">
        <v>10</v>
      </c>
      <c r="G114" s="33">
        <f t="shared" si="1"/>
        <v>20.81260086747352</v>
      </c>
      <c r="H114" s="6">
        <v>1</v>
      </c>
      <c r="I114" t="s">
        <v>215</v>
      </c>
      <c r="J114" s="6">
        <v>12.6</v>
      </c>
      <c r="K114" s="26">
        <f t="shared" si="38"/>
        <v>807.01338980354728</v>
      </c>
      <c r="L114" s="6">
        <f t="shared" si="13"/>
        <v>1298.7621568000002</v>
      </c>
      <c r="M114" s="6">
        <f t="shared" si="26"/>
        <v>5.1000000000000227</v>
      </c>
      <c r="N114" s="6">
        <f t="shared" si="30"/>
        <v>8.2076544000000364</v>
      </c>
      <c r="O114" s="6">
        <f t="shared" si="31"/>
        <v>123.34247594050737</v>
      </c>
      <c r="P114" s="6">
        <f t="shared" si="21"/>
        <v>198.50047359999991</v>
      </c>
      <c r="Q114" s="1">
        <v>5150</v>
      </c>
      <c r="R114" s="1">
        <v>704</v>
      </c>
      <c r="S114" s="1">
        <v>10</v>
      </c>
      <c r="T114" s="6">
        <f t="shared" si="10"/>
        <v>511</v>
      </c>
      <c r="U114" s="20">
        <v>2.5999999999999999E-2</v>
      </c>
      <c r="V114" s="20">
        <v>4.7E-2</v>
      </c>
      <c r="W114" s="21" t="s">
        <v>45</v>
      </c>
      <c r="X114" s="22">
        <f t="shared" si="35"/>
        <v>8.3333333333333329E-2</v>
      </c>
      <c r="Y114" s="22"/>
      <c r="Z114" s="22"/>
      <c r="AA114" s="27">
        <f t="shared" si="27"/>
        <v>43629.950525036147</v>
      </c>
      <c r="AB114" s="27">
        <f t="shared" si="22"/>
        <v>43629.867191702811</v>
      </c>
      <c r="AC114" s="25">
        <f t="shared" si="23"/>
        <v>2.315108369482914</v>
      </c>
      <c r="AD114" s="28"/>
      <c r="AE114" s="28"/>
      <c r="AF114" s="14">
        <f t="shared" si="24"/>
        <v>1.5544800000000069E-2</v>
      </c>
      <c r="AG114" s="14">
        <f t="shared" si="25"/>
        <v>7.7724000000000347E-4</v>
      </c>
      <c r="AH114" s="14">
        <f t="shared" si="28"/>
        <v>1.6322040000000072E-2</v>
      </c>
      <c r="AI114" s="29">
        <v>22</v>
      </c>
      <c r="AJ114" s="30"/>
      <c r="AK114" s="6"/>
      <c r="AL114" s="31"/>
    </row>
    <row r="115" spans="1:38" x14ac:dyDescent="0.3">
      <c r="C115" s="14"/>
      <c r="D115" s="14"/>
      <c r="E115" s="14"/>
      <c r="F115" s="34" t="s">
        <v>11</v>
      </c>
      <c r="G115" s="33">
        <f t="shared" si="1"/>
        <v>20.994255571451504</v>
      </c>
      <c r="H115" s="6">
        <v>1</v>
      </c>
      <c r="I115" t="s">
        <v>209</v>
      </c>
      <c r="J115" s="6">
        <v>16.899999999999999</v>
      </c>
      <c r="K115" s="26">
        <f t="shared" si="38"/>
        <v>811.31338980354724</v>
      </c>
      <c r="L115" s="6">
        <f t="shared" si="13"/>
        <v>1305.6823360000001</v>
      </c>
      <c r="M115" s="6">
        <f t="shared" si="26"/>
        <v>4.2999999999999545</v>
      </c>
      <c r="N115" s="6">
        <f t="shared" si="30"/>
        <v>6.9201791999999269</v>
      </c>
      <c r="O115" s="6">
        <f t="shared" si="31"/>
        <v>119.04247594050742</v>
      </c>
      <c r="P115" s="6">
        <f t="shared" si="21"/>
        <v>191.58029439999999</v>
      </c>
      <c r="Q115" s="1">
        <v>4365</v>
      </c>
      <c r="R115" s="1">
        <v>27</v>
      </c>
      <c r="S115" s="1">
        <v>802</v>
      </c>
      <c r="T115" s="6">
        <f t="shared" si="10"/>
        <v>-785</v>
      </c>
      <c r="U115" s="20">
        <v>-0.04</v>
      </c>
      <c r="V115" s="20">
        <v>8.0000000000000002E-3</v>
      </c>
      <c r="W115" s="21" t="s">
        <v>45</v>
      </c>
      <c r="X115" s="22">
        <f t="shared" si="35"/>
        <v>8.3333333333333329E-2</v>
      </c>
      <c r="Y115" s="22"/>
      <c r="Z115" s="22"/>
      <c r="AA115" s="27">
        <f t="shared" si="27"/>
        <v>43629.958093982146</v>
      </c>
      <c r="AB115" s="27">
        <f t="shared" si="22"/>
        <v>43629.87476064881</v>
      </c>
      <c r="AC115" s="25">
        <f t="shared" si="23"/>
        <v>2.3226773154819966</v>
      </c>
      <c r="AD115" s="28"/>
      <c r="AE115" s="28"/>
      <c r="AF115" s="14">
        <f t="shared" si="24"/>
        <v>7.2085199999999241E-3</v>
      </c>
      <c r="AG115" s="14">
        <f t="shared" si="25"/>
        <v>3.6042599999999621E-4</v>
      </c>
      <c r="AH115" s="14">
        <f t="shared" si="28"/>
        <v>7.5689459999999202E-3</v>
      </c>
      <c r="AI115" s="29">
        <v>40</v>
      </c>
      <c r="AJ115" s="30"/>
      <c r="AK115" s="6"/>
      <c r="AL115" s="31"/>
    </row>
    <row r="116" spans="1:38" x14ac:dyDescent="0.3">
      <c r="C116" s="14"/>
      <c r="D116" s="14"/>
      <c r="E116" s="14"/>
      <c r="F116" s="34" t="s">
        <v>64</v>
      </c>
      <c r="G116" s="33">
        <f t="shared" si="1"/>
        <v>21.059248309931718</v>
      </c>
      <c r="H116" s="6">
        <v>1</v>
      </c>
      <c r="I116" t="s">
        <v>216</v>
      </c>
      <c r="J116" s="6">
        <v>17.399999999999999</v>
      </c>
      <c r="K116" s="26">
        <f t="shared" si="38"/>
        <v>811.81338980354724</v>
      </c>
      <c r="L116" s="6">
        <f t="shared" si="13"/>
        <v>1306.4870080000001</v>
      </c>
      <c r="M116" s="6">
        <f t="shared" si="26"/>
        <v>0.5</v>
      </c>
      <c r="N116" s="6">
        <f t="shared" si="30"/>
        <v>0.80467200000000005</v>
      </c>
      <c r="O116" s="6">
        <f t="shared" si="31"/>
        <v>118.54247594050742</v>
      </c>
      <c r="P116" s="6">
        <f t="shared" si="21"/>
        <v>190.77562239999997</v>
      </c>
      <c r="Q116" s="1">
        <v>4637</v>
      </c>
      <c r="R116" s="1">
        <v>229</v>
      </c>
      <c r="S116" s="1">
        <v>0</v>
      </c>
      <c r="T116" s="6">
        <f t="shared" si="10"/>
        <v>272</v>
      </c>
      <c r="U116" s="20">
        <v>8.5999999999999993E-2</v>
      </c>
      <c r="V116" s="20">
        <v>0.115</v>
      </c>
      <c r="W116" s="21" t="s">
        <v>45</v>
      </c>
      <c r="X116" s="22">
        <f t="shared" si="35"/>
        <v>8.3333333333333329E-2</v>
      </c>
      <c r="Y116" s="22"/>
      <c r="Z116" s="22"/>
      <c r="AA116" s="27">
        <f t="shared" si="27"/>
        <v>43629.960802012916</v>
      </c>
      <c r="AB116" s="27">
        <f t="shared" si="22"/>
        <v>43629.87746867958</v>
      </c>
      <c r="AC116" s="25">
        <f t="shared" si="23"/>
        <v>2.3253853462520055</v>
      </c>
      <c r="AD116" s="28"/>
      <c r="AE116" s="28"/>
      <c r="AF116" s="14">
        <f t="shared" si="24"/>
        <v>2.5790769230769231E-3</v>
      </c>
      <c r="AG116" s="14">
        <f t="shared" si="25"/>
        <v>1.2895384615384616E-4</v>
      </c>
      <c r="AH116" s="14">
        <f t="shared" si="28"/>
        <v>2.7080307692307691E-3</v>
      </c>
      <c r="AI116" s="29">
        <v>13</v>
      </c>
      <c r="AJ116" s="30"/>
      <c r="AK116" s="6"/>
      <c r="AL116" s="31"/>
    </row>
    <row r="117" spans="1:38" x14ac:dyDescent="0.3">
      <c r="C117" s="14"/>
      <c r="D117" s="14"/>
      <c r="E117" s="14"/>
      <c r="F117" s="34"/>
      <c r="G117" s="33">
        <f t="shared" si="1"/>
        <v>21.108163897355553</v>
      </c>
      <c r="H117" s="6">
        <v>1</v>
      </c>
      <c r="I117" t="s">
        <v>210</v>
      </c>
      <c r="J117" s="6">
        <v>18.5</v>
      </c>
      <c r="K117" s="26">
        <f t="shared" si="38"/>
        <v>812.91338980354726</v>
      </c>
      <c r="L117" s="6">
        <f t="shared" si="13"/>
        <v>1308.2572864000001</v>
      </c>
      <c r="M117" s="6">
        <f t="shared" si="26"/>
        <v>1.1000000000000227</v>
      </c>
      <c r="N117" s="6">
        <f t="shared" si="30"/>
        <v>1.7702784000000367</v>
      </c>
      <c r="O117" s="6">
        <f t="shared" si="31"/>
        <v>117.44247594050739</v>
      </c>
      <c r="P117" s="6">
        <f t="shared" si="21"/>
        <v>189.00534399999995</v>
      </c>
      <c r="Q117" s="1">
        <v>4381</v>
      </c>
      <c r="R117" s="1">
        <v>20</v>
      </c>
      <c r="S117" s="1">
        <v>267</v>
      </c>
      <c r="T117" s="6">
        <f t="shared" si="10"/>
        <v>-256</v>
      </c>
      <c r="U117" s="20">
        <v>-2.1000000000000001E-2</v>
      </c>
      <c r="V117" s="20">
        <v>0.105</v>
      </c>
      <c r="W117" s="21" t="s">
        <v>45</v>
      </c>
      <c r="X117" s="22">
        <f t="shared" si="35"/>
        <v>8.3333333333333329E-2</v>
      </c>
      <c r="Y117" s="22"/>
      <c r="Z117" s="22"/>
      <c r="AA117" s="27">
        <f t="shared" si="27"/>
        <v>43629.962840162392</v>
      </c>
      <c r="AB117" s="27">
        <f t="shared" si="22"/>
        <v>43629.879506829056</v>
      </c>
      <c r="AC117" s="25">
        <f t="shared" si="23"/>
        <v>2.3274234957279987</v>
      </c>
      <c r="AD117" s="28"/>
      <c r="AE117" s="28"/>
      <c r="AF117" s="14">
        <f t="shared" si="24"/>
        <v>1.9410947368421454E-3</v>
      </c>
      <c r="AG117" s="14">
        <f t="shared" si="25"/>
        <v>9.7054736842107277E-5</v>
      </c>
      <c r="AH117" s="14">
        <f t="shared" si="28"/>
        <v>2.0381494736842528E-3</v>
      </c>
      <c r="AI117" s="29">
        <v>38</v>
      </c>
      <c r="AJ117" s="30"/>
      <c r="AK117" s="6"/>
      <c r="AL117" s="31"/>
    </row>
    <row r="118" spans="1:38" x14ac:dyDescent="0.3">
      <c r="C118" s="14"/>
      <c r="D118" s="14"/>
      <c r="E118" s="14"/>
      <c r="F118" s="34"/>
      <c r="G118" s="33">
        <f t="shared" si="1"/>
        <v>21.41232991340803</v>
      </c>
      <c r="H118" s="6">
        <v>1</v>
      </c>
      <c r="I118" t="s">
        <v>211</v>
      </c>
      <c r="J118" s="6">
        <v>23.9</v>
      </c>
      <c r="K118" s="26">
        <f t="shared" si="38"/>
        <v>818.31338980354724</v>
      </c>
      <c r="L118" s="6">
        <f t="shared" si="13"/>
        <v>1316.9477440000001</v>
      </c>
      <c r="M118" s="6">
        <f t="shared" si="26"/>
        <v>5.3999999999999773</v>
      </c>
      <c r="N118" s="6">
        <f t="shared" si="30"/>
        <v>8.6904575999999647</v>
      </c>
      <c r="O118" s="6">
        <f t="shared" si="31"/>
        <v>112.04247594050742</v>
      </c>
      <c r="P118" s="6">
        <f t="shared" si="21"/>
        <v>180.31488639999998</v>
      </c>
      <c r="Q118" s="1">
        <v>4323</v>
      </c>
      <c r="R118" s="1">
        <v>168</v>
      </c>
      <c r="S118" s="1">
        <v>291</v>
      </c>
      <c r="T118" s="6">
        <f t="shared" si="10"/>
        <v>-58</v>
      </c>
      <c r="U118" s="20">
        <v>0</v>
      </c>
      <c r="V118" s="20">
        <v>0.105</v>
      </c>
      <c r="W118" s="21" t="s">
        <v>45</v>
      </c>
      <c r="X118" s="22">
        <f t="shared" si="35"/>
        <v>8.3333333333333329E-2</v>
      </c>
      <c r="Y118" s="22"/>
      <c r="Z118" s="22"/>
      <c r="AA118" s="27">
        <f t="shared" si="27"/>
        <v>43629.975513746394</v>
      </c>
      <c r="AB118" s="27">
        <f t="shared" si="22"/>
        <v>43629.892180413059</v>
      </c>
      <c r="AC118" s="25">
        <f t="shared" si="23"/>
        <v>2.3400970797301852</v>
      </c>
      <c r="AD118" s="28"/>
      <c r="AE118" s="28"/>
      <c r="AF118" s="14">
        <f t="shared" si="24"/>
        <v>1.207007999999995E-2</v>
      </c>
      <c r="AG118" s="14">
        <f t="shared" si="25"/>
        <v>6.0350399999999755E-4</v>
      </c>
      <c r="AH118" s="14">
        <f t="shared" si="28"/>
        <v>1.2673583999999948E-2</v>
      </c>
      <c r="AI118" s="29"/>
      <c r="AJ118" s="30"/>
      <c r="AK118" s="6"/>
      <c r="AL118" s="31"/>
    </row>
    <row r="119" spans="1:38" x14ac:dyDescent="0.3">
      <c r="A119" t="s">
        <v>24</v>
      </c>
      <c r="B119">
        <v>1</v>
      </c>
      <c r="C119" s="14">
        <v>9.3055555555555558E-2</v>
      </c>
      <c r="D119" s="14">
        <f>SUM(AF112:AF119)</f>
        <v>0.10171899832658556</v>
      </c>
      <c r="E119" s="14"/>
      <c r="F119" s="34" t="s">
        <v>213</v>
      </c>
      <c r="G119" s="33">
        <f t="shared" si="1"/>
        <v>22.456124665390234</v>
      </c>
      <c r="H119" s="6">
        <v>1</v>
      </c>
      <c r="I119" t="s">
        <v>39</v>
      </c>
      <c r="J119" s="6">
        <v>39.6</v>
      </c>
      <c r="K119" s="26">
        <v>833.75586574405463</v>
      </c>
      <c r="L119" s="6">
        <f t="shared" si="13"/>
        <v>1341.8</v>
      </c>
      <c r="M119" s="6">
        <f t="shared" si="26"/>
        <v>15.442475940507393</v>
      </c>
      <c r="N119" s="6">
        <f t="shared" si="30"/>
        <v>24.85225599999993</v>
      </c>
      <c r="O119" s="6">
        <f t="shared" si="31"/>
        <v>96.600000000000023</v>
      </c>
      <c r="P119" s="6">
        <f t="shared" si="21"/>
        <v>155.46263040000005</v>
      </c>
      <c r="Q119" s="1">
        <v>4459</v>
      </c>
      <c r="R119" s="1">
        <v>936</v>
      </c>
      <c r="S119" s="1">
        <v>796</v>
      </c>
      <c r="T119" s="6">
        <f t="shared" si="10"/>
        <v>136</v>
      </c>
      <c r="U119" s="20">
        <v>0</v>
      </c>
      <c r="V119" s="20">
        <v>7.0999999999999994E-2</v>
      </c>
      <c r="W119" s="21" t="s">
        <v>45</v>
      </c>
      <c r="X119" s="22">
        <f t="shared" si="35"/>
        <v>8.3333333333333329E-2</v>
      </c>
      <c r="Y119" s="22"/>
      <c r="Z119" s="22"/>
      <c r="AA119" s="27">
        <f t="shared" si="27"/>
        <v>43630.019005194394</v>
      </c>
      <c r="AB119" s="27">
        <f t="shared" si="22"/>
        <v>43629.935671861058</v>
      </c>
      <c r="AC119" s="25">
        <f t="shared" si="23"/>
        <v>2.3835885277294437</v>
      </c>
      <c r="AD119" s="28"/>
      <c r="AE119" s="28"/>
      <c r="AF119" s="14">
        <f t="shared" si="24"/>
        <v>4.1420426666666545E-2</v>
      </c>
      <c r="AG119" s="14">
        <f t="shared" si="25"/>
        <v>2.0710213333333272E-3</v>
      </c>
      <c r="AH119" s="14">
        <f t="shared" si="28"/>
        <v>4.349144799999987E-2</v>
      </c>
      <c r="AI119" s="29">
        <v>25</v>
      </c>
      <c r="AJ119" s="30"/>
      <c r="AK119" s="6"/>
      <c r="AL119" s="31"/>
    </row>
    <row r="120" spans="1:38" x14ac:dyDescent="0.3">
      <c r="C120" s="14"/>
      <c r="D120" s="14"/>
      <c r="E120" s="14"/>
      <c r="F120" s="34"/>
      <c r="G120" s="33">
        <f t="shared" si="1"/>
        <v>22.856046649336349</v>
      </c>
      <c r="H120" s="6">
        <v>1</v>
      </c>
      <c r="I120" t="s">
        <v>222</v>
      </c>
      <c r="J120" s="6">
        <v>7.1</v>
      </c>
      <c r="K120" s="26">
        <f>$K$119+J120</f>
        <v>840.85586574405465</v>
      </c>
      <c r="L120" s="6">
        <f t="shared" si="13"/>
        <v>1353.2263424</v>
      </c>
      <c r="M120" s="6">
        <f t="shared" si="26"/>
        <v>7.1000000000000227</v>
      </c>
      <c r="N120" s="6">
        <f t="shared" si="30"/>
        <v>11.426342400000037</v>
      </c>
      <c r="O120" s="6">
        <f t="shared" si="31"/>
        <v>89.5</v>
      </c>
      <c r="P120" s="6">
        <f t="shared" si="21"/>
        <v>144.03628800000001</v>
      </c>
      <c r="Q120" s="1">
        <v>4495</v>
      </c>
      <c r="R120" s="1">
        <v>289</v>
      </c>
      <c r="S120" s="1">
        <v>254</v>
      </c>
      <c r="T120" s="6">
        <f t="shared" si="10"/>
        <v>36</v>
      </c>
      <c r="U120" s="20">
        <v>2E-3</v>
      </c>
      <c r="V120" s="20">
        <v>0.03</v>
      </c>
      <c r="W120" s="21" t="s">
        <v>45</v>
      </c>
      <c r="X120" s="22">
        <f t="shared" si="35"/>
        <v>8.3333333333333329E-2</v>
      </c>
      <c r="Y120" s="22"/>
      <c r="Z120" s="22"/>
      <c r="AA120" s="27">
        <f t="shared" si="27"/>
        <v>43630.035668610391</v>
      </c>
      <c r="AB120" s="27">
        <f t="shared" si="22"/>
        <v>43629.952335277056</v>
      </c>
      <c r="AC120" s="25">
        <f t="shared" si="23"/>
        <v>2.4002519437271985</v>
      </c>
      <c r="AD120" s="28"/>
      <c r="AE120" s="28"/>
      <c r="AF120" s="14">
        <f t="shared" si="24"/>
        <v>1.5869920000000051E-2</v>
      </c>
      <c r="AG120" s="14">
        <f t="shared" si="25"/>
        <v>7.9349600000000258E-4</v>
      </c>
      <c r="AH120" s="14">
        <f t="shared" si="28"/>
        <v>1.6663416000000052E-2</v>
      </c>
      <c r="AI120" s="29"/>
      <c r="AJ120" s="30"/>
      <c r="AK120" s="6"/>
      <c r="AL120" s="31"/>
    </row>
    <row r="121" spans="1:38" x14ac:dyDescent="0.3">
      <c r="C121" s="14"/>
      <c r="D121" s="14"/>
      <c r="E121" s="14"/>
      <c r="F121" s="34"/>
      <c r="G121" s="33">
        <f t="shared" si="1"/>
        <v>22.99903067399282</v>
      </c>
      <c r="H121" s="6">
        <v>1</v>
      </c>
      <c r="I121" t="s">
        <v>217</v>
      </c>
      <c r="J121" s="6">
        <v>9.3000000000000007</v>
      </c>
      <c r="K121" s="26">
        <f t="shared" ref="K121:K126" si="39">$K$119+J121</f>
        <v>843.05586574405459</v>
      </c>
      <c r="L121" s="6">
        <f t="shared" si="13"/>
        <v>1356.7668991999999</v>
      </c>
      <c r="M121" s="6">
        <f t="shared" si="26"/>
        <v>2.1999999999999318</v>
      </c>
      <c r="N121" s="6">
        <f t="shared" si="30"/>
        <v>3.5405567999998904</v>
      </c>
      <c r="O121" s="6">
        <f t="shared" si="31"/>
        <v>87.300000000000068</v>
      </c>
      <c r="P121" s="6">
        <f t="shared" si="21"/>
        <v>140.49573120000011</v>
      </c>
      <c r="Q121" s="1">
        <v>4579</v>
      </c>
      <c r="R121" s="1">
        <v>142</v>
      </c>
      <c r="S121" s="1">
        <v>62</v>
      </c>
      <c r="T121" s="6">
        <f t="shared" si="10"/>
        <v>84</v>
      </c>
      <c r="U121" s="20">
        <v>8.0000000000000002E-3</v>
      </c>
      <c r="V121" s="20">
        <v>4.3999999999999997E-2</v>
      </c>
      <c r="W121" s="21" t="s">
        <v>45</v>
      </c>
      <c r="X121" s="22">
        <f t="shared" si="35"/>
        <v>8.3333333333333329E-2</v>
      </c>
      <c r="Y121" s="22"/>
      <c r="Z121" s="22"/>
      <c r="AA121" s="27">
        <f t="shared" si="27"/>
        <v>43630.041626278085</v>
      </c>
      <c r="AB121" s="27">
        <f t="shared" si="22"/>
        <v>43629.95829294475</v>
      </c>
      <c r="AC121" s="25">
        <f t="shared" si="23"/>
        <v>2.4062096114212181</v>
      </c>
      <c r="AD121" s="28"/>
      <c r="AE121" s="28"/>
      <c r="AF121" s="14">
        <f t="shared" si="24"/>
        <v>5.673969230769055E-3</v>
      </c>
      <c r="AG121" s="14">
        <f t="shared" si="25"/>
        <v>2.8369846153845278E-4</v>
      </c>
      <c r="AH121" s="14">
        <f t="shared" si="28"/>
        <v>5.957667692307508E-3</v>
      </c>
      <c r="AI121" s="29">
        <v>26</v>
      </c>
      <c r="AJ121" s="30"/>
      <c r="AK121" s="6"/>
      <c r="AL121" s="31"/>
    </row>
    <row r="122" spans="1:38" x14ac:dyDescent="0.3">
      <c r="C122" s="14"/>
      <c r="D122" s="14"/>
      <c r="E122" s="14"/>
      <c r="F122" s="34"/>
      <c r="G122" s="33">
        <f t="shared" si="1"/>
        <v>23.045116433990188</v>
      </c>
      <c r="H122" s="6">
        <v>1</v>
      </c>
      <c r="I122" t="s">
        <v>218</v>
      </c>
      <c r="J122" s="6">
        <v>9.9</v>
      </c>
      <c r="K122" s="26">
        <f t="shared" si="39"/>
        <v>843.65586574405461</v>
      </c>
      <c r="L122" s="6">
        <f t="shared" si="13"/>
        <v>1357.7325056</v>
      </c>
      <c r="M122" s="6">
        <f t="shared" si="26"/>
        <v>0.60000000000002274</v>
      </c>
      <c r="N122" s="6">
        <f t="shared" si="30"/>
        <v>0.96560640000003661</v>
      </c>
      <c r="O122" s="6">
        <f t="shared" si="31"/>
        <v>86.700000000000045</v>
      </c>
      <c r="P122" s="6">
        <f t="shared" si="21"/>
        <v>139.5301248000001</v>
      </c>
      <c r="Q122" s="1">
        <v>4787</v>
      </c>
      <c r="R122" s="1">
        <v>150</v>
      </c>
      <c r="S122" s="1">
        <v>0</v>
      </c>
      <c r="T122" s="6">
        <f t="shared" si="10"/>
        <v>208</v>
      </c>
      <c r="U122" s="20">
        <v>6.4000000000000001E-2</v>
      </c>
      <c r="V122" s="20">
        <v>9.7000000000000003E-2</v>
      </c>
      <c r="W122" s="21" t="s">
        <v>45</v>
      </c>
      <c r="X122" s="22">
        <f t="shared" si="35"/>
        <v>8.3333333333333329E-2</v>
      </c>
      <c r="Y122" s="22"/>
      <c r="Z122" s="22"/>
      <c r="AA122" s="27">
        <f t="shared" si="27"/>
        <v>43630.043546518085</v>
      </c>
      <c r="AB122" s="27">
        <f t="shared" si="22"/>
        <v>43629.96021318475</v>
      </c>
      <c r="AC122" s="25">
        <f t="shared" si="23"/>
        <v>2.4081298514211085</v>
      </c>
      <c r="AD122" s="28"/>
      <c r="AE122" s="28"/>
      <c r="AF122" s="14">
        <f t="shared" si="24"/>
        <v>1.8288000000000694E-3</v>
      </c>
      <c r="AG122" s="14">
        <f t="shared" si="25"/>
        <v>9.1440000000003475E-5</v>
      </c>
      <c r="AH122" s="14">
        <f t="shared" si="28"/>
        <v>1.9202400000000728E-3</v>
      </c>
      <c r="AI122" s="29">
        <v>22</v>
      </c>
      <c r="AJ122" s="30"/>
      <c r="AK122" s="6"/>
      <c r="AL122" s="31"/>
    </row>
    <row r="123" spans="1:38" x14ac:dyDescent="0.3">
      <c r="C123" s="14"/>
      <c r="D123" s="14"/>
      <c r="E123" s="14"/>
      <c r="F123" s="34"/>
      <c r="G123" s="33">
        <f t="shared" si="1"/>
        <v>23.608386833919212</v>
      </c>
      <c r="H123" s="6">
        <v>1</v>
      </c>
      <c r="I123" t="s">
        <v>219</v>
      </c>
      <c r="J123" s="6">
        <v>19.899999999999999</v>
      </c>
      <c r="K123" s="26">
        <f t="shared" si="39"/>
        <v>853.65586574405461</v>
      </c>
      <c r="L123" s="6">
        <f t="shared" si="13"/>
        <v>1373.8259455999998</v>
      </c>
      <c r="M123" s="6">
        <f t="shared" si="26"/>
        <v>10</v>
      </c>
      <c r="N123" s="6">
        <f t="shared" si="30"/>
        <v>16.093440000000001</v>
      </c>
      <c r="O123" s="6">
        <f t="shared" si="31"/>
        <v>76.700000000000045</v>
      </c>
      <c r="P123" s="6">
        <f t="shared" si="21"/>
        <v>123.43668480000008</v>
      </c>
      <c r="Q123" s="1">
        <v>4876</v>
      </c>
      <c r="R123" s="1">
        <v>499</v>
      </c>
      <c r="S123" s="1">
        <v>393</v>
      </c>
      <c r="T123" s="6">
        <f t="shared" si="10"/>
        <v>89</v>
      </c>
      <c r="U123" s="20">
        <v>1E-3</v>
      </c>
      <c r="V123" s="20">
        <v>4.7E-2</v>
      </c>
      <c r="W123" s="21" t="s">
        <v>45</v>
      </c>
      <c r="X123" s="22">
        <f t="shared" si="35"/>
        <v>8.3333333333333329E-2</v>
      </c>
      <c r="Y123" s="22"/>
      <c r="Z123" s="22"/>
      <c r="AA123" s="27">
        <f t="shared" si="27"/>
        <v>43630.067016118082</v>
      </c>
      <c r="AB123" s="27">
        <f t="shared" si="22"/>
        <v>43629.983682784747</v>
      </c>
      <c r="AC123" s="25">
        <f t="shared" si="23"/>
        <v>2.4315994514181511</v>
      </c>
      <c r="AD123" s="28"/>
      <c r="AE123" s="28"/>
      <c r="AF123" s="14">
        <f t="shared" si="24"/>
        <v>2.2352E-2</v>
      </c>
      <c r="AG123" s="14">
        <f t="shared" si="25"/>
        <v>1.1176000000000001E-3</v>
      </c>
      <c r="AH123" s="14">
        <f t="shared" si="28"/>
        <v>2.34696E-2</v>
      </c>
      <c r="AI123" s="29"/>
      <c r="AJ123" s="30"/>
      <c r="AK123" s="6"/>
      <c r="AL123" s="31"/>
    </row>
    <row r="124" spans="1:38" x14ac:dyDescent="0.3">
      <c r="C124" s="14"/>
      <c r="D124" s="14"/>
      <c r="E124" s="14"/>
      <c r="F124" s="34"/>
      <c r="G124" s="33">
        <f t="shared" si="1"/>
        <v>0.36880187387578189</v>
      </c>
      <c r="H124" s="6"/>
      <c r="I124" t="s">
        <v>220</v>
      </c>
      <c r="J124" s="6">
        <v>31.6</v>
      </c>
      <c r="K124" s="26">
        <f t="shared" si="39"/>
        <v>865.35586574405465</v>
      </c>
      <c r="L124" s="6">
        <f t="shared" si="13"/>
        <v>1392.6552704000001</v>
      </c>
      <c r="M124" s="6">
        <f t="shared" si="26"/>
        <v>11.700000000000045</v>
      </c>
      <c r="N124" s="6">
        <f t="shared" si="30"/>
        <v>18.829324800000073</v>
      </c>
      <c r="O124" s="6">
        <f t="shared" si="31"/>
        <v>65</v>
      </c>
      <c r="P124" s="6">
        <f t="shared" si="21"/>
        <v>104.60736</v>
      </c>
      <c r="Q124" s="1">
        <v>5380</v>
      </c>
      <c r="R124" s="1">
        <v>671</v>
      </c>
      <c r="S124" s="1">
        <v>160</v>
      </c>
      <c r="T124" s="6">
        <f t="shared" si="10"/>
        <v>504</v>
      </c>
      <c r="U124" s="20">
        <v>8.0000000000000002E-3</v>
      </c>
      <c r="V124" s="20">
        <v>4.1000000000000002E-2</v>
      </c>
      <c r="W124" s="21" t="s">
        <v>45</v>
      </c>
      <c r="X124" s="22">
        <f t="shared" si="35"/>
        <v>8.3333333333333329E-2</v>
      </c>
      <c r="Y124" s="22"/>
      <c r="Z124" s="22"/>
      <c r="AA124" s="27">
        <f t="shared" si="27"/>
        <v>43630.098700078081</v>
      </c>
      <c r="AB124" s="27">
        <f t="shared" si="22"/>
        <v>43630.015366744745</v>
      </c>
      <c r="AC124" s="25">
        <f t="shared" si="23"/>
        <v>2.4632834114163416</v>
      </c>
      <c r="AD124" s="28"/>
      <c r="AE124" s="28"/>
      <c r="AF124" s="14">
        <f t="shared" si="24"/>
        <v>3.0175200000000114E-2</v>
      </c>
      <c r="AG124" s="14">
        <f t="shared" si="25"/>
        <v>1.5087600000000057E-3</v>
      </c>
      <c r="AH124" s="14">
        <f t="shared" si="28"/>
        <v>3.1683960000000122E-2</v>
      </c>
      <c r="AI124" s="29">
        <v>26</v>
      </c>
      <c r="AJ124" s="30"/>
      <c r="AK124" s="6"/>
      <c r="AL124" s="31"/>
    </row>
    <row r="125" spans="1:38" x14ac:dyDescent="0.3">
      <c r="C125" s="14"/>
      <c r="D125" s="14"/>
      <c r="E125" s="14"/>
      <c r="F125" s="34"/>
      <c r="G125" s="33">
        <f t="shared" si="1"/>
        <v>1.2851994861848652</v>
      </c>
      <c r="H125" s="6"/>
      <c r="I125" t="s">
        <v>221</v>
      </c>
      <c r="J125" s="6">
        <v>45.7</v>
      </c>
      <c r="K125" s="26">
        <f t="shared" si="39"/>
        <v>879.45586574405468</v>
      </c>
      <c r="L125" s="6">
        <f t="shared" si="13"/>
        <v>1415.3470208000001</v>
      </c>
      <c r="M125" s="6">
        <f t="shared" si="26"/>
        <v>14.100000000000023</v>
      </c>
      <c r="N125" s="6">
        <f t="shared" si="30"/>
        <v>22.691750400000039</v>
      </c>
      <c r="O125" s="6">
        <f t="shared" si="31"/>
        <v>50.899999999999977</v>
      </c>
      <c r="P125" s="6">
        <f t="shared" si="21"/>
        <v>81.915609599999968</v>
      </c>
      <c r="Q125" s="1">
        <v>5944</v>
      </c>
      <c r="R125" s="1">
        <v>1008</v>
      </c>
      <c r="S125" s="1">
        <v>446</v>
      </c>
      <c r="T125" s="6">
        <f t="shared" si="10"/>
        <v>564</v>
      </c>
      <c r="U125" s="20">
        <v>8.9999999999999993E-3</v>
      </c>
      <c r="V125" s="20">
        <v>6.2E-2</v>
      </c>
      <c r="W125" s="21" t="s">
        <v>45</v>
      </c>
      <c r="X125" s="22">
        <f t="shared" si="35"/>
        <v>8.3333333333333329E-2</v>
      </c>
      <c r="Y125" s="22"/>
      <c r="Z125" s="22"/>
      <c r="AA125" s="27">
        <f t="shared" si="27"/>
        <v>43630.136883311927</v>
      </c>
      <c r="AB125" s="27">
        <f t="shared" si="22"/>
        <v>43630.053549978591</v>
      </c>
      <c r="AC125" s="25">
        <f t="shared" si="23"/>
        <v>2.5014666452625534</v>
      </c>
      <c r="AD125" s="28"/>
      <c r="AE125" s="28"/>
      <c r="AF125" s="14">
        <f t="shared" si="24"/>
        <v>3.6364984615384677E-2</v>
      </c>
      <c r="AG125" s="14">
        <f t="shared" si="25"/>
        <v>1.8182492307692339E-3</v>
      </c>
      <c r="AH125" s="14">
        <f t="shared" si="28"/>
        <v>3.8183233846153908E-2</v>
      </c>
      <c r="AI125" s="29">
        <v>26</v>
      </c>
      <c r="AJ125" s="30"/>
      <c r="AK125" s="6"/>
      <c r="AL125" s="31"/>
    </row>
    <row r="126" spans="1:38" x14ac:dyDescent="0.3">
      <c r="A126" t="s">
        <v>25</v>
      </c>
      <c r="B126">
        <v>1</v>
      </c>
      <c r="C126" s="14">
        <v>0.11802083333333334</v>
      </c>
      <c r="D126" s="14">
        <f>SUM(AH120:AH126)</f>
        <v>0.13006425600000013</v>
      </c>
      <c r="E126" s="14"/>
      <c r="F126" s="34" t="s">
        <v>214</v>
      </c>
      <c r="G126" s="33">
        <f t="shared" si="1"/>
        <v>1.5776668092585169</v>
      </c>
      <c r="H126" s="6"/>
      <c r="I126" t="s">
        <v>40</v>
      </c>
      <c r="J126" s="6">
        <v>50.2</v>
      </c>
      <c r="K126" s="26">
        <f t="shared" si="39"/>
        <v>883.95586574405468</v>
      </c>
      <c r="L126" s="6">
        <f t="shared" si="13"/>
        <v>1422.5890687999999</v>
      </c>
      <c r="M126" s="6">
        <f t="shared" si="26"/>
        <v>4.5</v>
      </c>
      <c r="N126" s="6">
        <f t="shared" si="30"/>
        <v>7.2420480000000005</v>
      </c>
      <c r="O126" s="6">
        <f t="shared" si="31"/>
        <v>46.399999999999977</v>
      </c>
      <c r="P126" s="6">
        <f t="shared" si="21"/>
        <v>74.673561599999971</v>
      </c>
      <c r="Q126" s="1">
        <v>6166</v>
      </c>
      <c r="R126" s="1">
        <v>305</v>
      </c>
      <c r="S126" s="1">
        <v>85</v>
      </c>
      <c r="T126" s="6">
        <f t="shared" si="10"/>
        <v>222</v>
      </c>
      <c r="U126" s="20">
        <v>1.2999999999999999E-2</v>
      </c>
      <c r="V126" s="20">
        <v>3.9E-2</v>
      </c>
      <c r="W126" s="21" t="s">
        <v>45</v>
      </c>
      <c r="X126" s="22">
        <f t="shared" si="35"/>
        <v>8.3333333333333329E-2</v>
      </c>
      <c r="Y126" s="22"/>
      <c r="Z126" s="22"/>
      <c r="AA126" s="27">
        <f t="shared" si="27"/>
        <v>43630.149069450388</v>
      </c>
      <c r="AB126" s="27">
        <f t="shared" si="22"/>
        <v>43630.065736117052</v>
      </c>
      <c r="AC126" s="25">
        <f t="shared" si="23"/>
        <v>2.5136527837239555</v>
      </c>
      <c r="AD126" s="28"/>
      <c r="AE126" s="28"/>
      <c r="AF126" s="14">
        <f t="shared" si="24"/>
        <v>1.1605846153846154E-2</v>
      </c>
      <c r="AG126" s="14">
        <f t="shared" si="25"/>
        <v>5.8029230769230777E-4</v>
      </c>
      <c r="AH126" s="14">
        <f t="shared" si="28"/>
        <v>1.2186138461538461E-2</v>
      </c>
      <c r="AI126" s="29">
        <v>26</v>
      </c>
      <c r="AJ126" s="30"/>
      <c r="AK126" s="6"/>
      <c r="AL126" s="31"/>
    </row>
    <row r="127" spans="1:38" x14ac:dyDescent="0.3">
      <c r="C127" s="14"/>
      <c r="D127" s="14"/>
      <c r="E127" s="14"/>
      <c r="F127" s="34"/>
      <c r="G127" s="33">
        <f t="shared" si="1"/>
        <v>2.1724803516408429</v>
      </c>
      <c r="H127" s="6"/>
      <c r="I127" t="s">
        <v>223</v>
      </c>
      <c r="J127" s="6">
        <v>8.8000000000000007</v>
      </c>
      <c r="K127" s="26">
        <f>K$126+J127</f>
        <v>892.75586574405463</v>
      </c>
      <c r="L127" s="6">
        <f t="shared" si="13"/>
        <v>1436.7512959999999</v>
      </c>
      <c r="M127" s="6">
        <f t="shared" si="26"/>
        <v>8.7999999999999545</v>
      </c>
      <c r="N127" s="6">
        <f t="shared" si="30"/>
        <v>14.162227199999927</v>
      </c>
      <c r="O127" s="6">
        <f t="shared" si="31"/>
        <v>37.600000000000023</v>
      </c>
      <c r="P127" s="6">
        <f t="shared" si="21"/>
        <v>60.511334400000038</v>
      </c>
      <c r="Q127" s="1">
        <v>6958</v>
      </c>
      <c r="R127" s="1">
        <v>878</v>
      </c>
      <c r="S127" s="1">
        <v>82</v>
      </c>
      <c r="T127" s="6">
        <f t="shared" si="10"/>
        <v>792</v>
      </c>
      <c r="U127" s="20">
        <v>1.2E-2</v>
      </c>
      <c r="V127" s="20">
        <v>8.2000000000000003E-2</v>
      </c>
      <c r="W127" s="21" t="s">
        <v>45</v>
      </c>
      <c r="X127" s="22">
        <f t="shared" si="35"/>
        <v>8.3333333333333329E-2</v>
      </c>
      <c r="Y127" s="22"/>
      <c r="Z127" s="22"/>
      <c r="AA127" s="27">
        <f t="shared" si="27"/>
        <v>43630.173853347987</v>
      </c>
      <c r="AB127" s="27">
        <f t="shared" si="22"/>
        <v>43630.090520014652</v>
      </c>
      <c r="AC127" s="25">
        <f t="shared" si="23"/>
        <v>2.5384366813232191</v>
      </c>
      <c r="AD127" s="28"/>
      <c r="AE127" s="28"/>
      <c r="AF127" s="14">
        <f t="shared" si="24"/>
        <v>2.3603711999999877E-2</v>
      </c>
      <c r="AG127" s="14">
        <f t="shared" si="25"/>
        <v>1.180185599999994E-3</v>
      </c>
      <c r="AH127" s="14">
        <f t="shared" si="28"/>
        <v>2.4783897599999872E-2</v>
      </c>
      <c r="AI127" s="29">
        <v>25</v>
      </c>
      <c r="AJ127" s="30"/>
      <c r="AK127" s="6"/>
      <c r="AL127" s="31"/>
    </row>
    <row r="128" spans="1:38" x14ac:dyDescent="0.3">
      <c r="C128" s="14"/>
      <c r="D128" s="14"/>
      <c r="E128" s="14"/>
      <c r="F128" s="34"/>
      <c r="G128" s="33">
        <f t="shared" si="1"/>
        <v>2.3179918716195971</v>
      </c>
      <c r="H128" s="6"/>
      <c r="I128" t="s">
        <v>224</v>
      </c>
      <c r="J128" s="6">
        <v>11.9</v>
      </c>
      <c r="K128" s="26">
        <f t="shared" ref="K128:K135" si="40">K$126+J128</f>
        <v>895.85586574405465</v>
      </c>
      <c r="L128" s="6">
        <f t="shared" si="13"/>
        <v>1441.7402623999999</v>
      </c>
      <c r="M128" s="6">
        <f t="shared" si="26"/>
        <v>3.1000000000000227</v>
      </c>
      <c r="N128" s="6">
        <f t="shared" si="30"/>
        <v>4.9889664000000371</v>
      </c>
      <c r="O128" s="6">
        <f t="shared" si="31"/>
        <v>34.5</v>
      </c>
      <c r="P128" s="6">
        <f t="shared" si="21"/>
        <v>55.522368</v>
      </c>
      <c r="Q128" s="1">
        <v>6630</v>
      </c>
      <c r="R128" s="1">
        <v>5</v>
      </c>
      <c r="S128" s="1">
        <v>339</v>
      </c>
      <c r="T128" s="6">
        <f t="shared" ref="T128:T135" si="41">Q128-Q127</f>
        <v>-328</v>
      </c>
      <c r="U128" s="20">
        <v>-1.4999999999999999E-2</v>
      </c>
      <c r="V128" s="20">
        <v>1E-3</v>
      </c>
      <c r="W128" s="21" t="s">
        <v>45</v>
      </c>
      <c r="X128" s="22">
        <f t="shared" si="35"/>
        <v>8.3333333333333329E-2</v>
      </c>
      <c r="Y128" s="22"/>
      <c r="Z128" s="22"/>
      <c r="AA128" s="27">
        <f t="shared" si="27"/>
        <v>43630.179916327987</v>
      </c>
      <c r="AB128" s="27">
        <f t="shared" si="22"/>
        <v>43630.096582994651</v>
      </c>
      <c r="AC128" s="25">
        <f t="shared" si="23"/>
        <v>2.5444996613223338</v>
      </c>
      <c r="AD128" s="28"/>
      <c r="AE128" s="28"/>
      <c r="AF128" s="14">
        <f t="shared" si="24"/>
        <v>5.7742666666667089E-3</v>
      </c>
      <c r="AG128" s="14">
        <f t="shared" si="25"/>
        <v>2.8871333333333545E-4</v>
      </c>
      <c r="AH128" s="14">
        <f t="shared" si="28"/>
        <v>6.0629800000000442E-3</v>
      </c>
      <c r="AI128" s="29">
        <v>36</v>
      </c>
      <c r="AJ128" s="30"/>
      <c r="AK128" s="6"/>
      <c r="AL128" s="31"/>
    </row>
    <row r="129" spans="1:38" x14ac:dyDescent="0.3">
      <c r="C129" s="14"/>
      <c r="D129" s="14"/>
      <c r="E129" s="14"/>
      <c r="F129" s="34"/>
      <c r="G129" s="33">
        <f t="shared" si="1"/>
        <v>3.2755515516037121</v>
      </c>
      <c r="H129" s="6"/>
      <c r="I129" t="s">
        <v>226</v>
      </c>
      <c r="J129" s="6">
        <v>22.1</v>
      </c>
      <c r="K129" s="26">
        <f t="shared" si="40"/>
        <v>906.0558657440547</v>
      </c>
      <c r="L129" s="6">
        <f t="shared" si="13"/>
        <v>1458.1555712000002</v>
      </c>
      <c r="M129" s="6">
        <f t="shared" si="26"/>
        <v>10.200000000000045</v>
      </c>
      <c r="N129" s="6">
        <f t="shared" si="30"/>
        <v>16.415308800000073</v>
      </c>
      <c r="O129" s="6">
        <f t="shared" si="31"/>
        <v>24.299999999999955</v>
      </c>
      <c r="P129" s="6">
        <f t="shared" si="21"/>
        <v>39.107059199999931</v>
      </c>
      <c r="Q129" s="1">
        <v>7932</v>
      </c>
      <c r="R129" s="1">
        <v>1338</v>
      </c>
      <c r="S129" s="1">
        <v>54</v>
      </c>
      <c r="T129" s="6">
        <f t="shared" si="41"/>
        <v>1302</v>
      </c>
      <c r="U129" s="20">
        <v>2.7E-2</v>
      </c>
      <c r="V129" s="20">
        <v>7.5999999999999998E-2</v>
      </c>
      <c r="W129" s="21" t="s">
        <v>45</v>
      </c>
      <c r="X129" s="22">
        <f t="shared" si="35"/>
        <v>8.3333333333333329E-2</v>
      </c>
      <c r="Y129" s="22"/>
      <c r="Z129" s="22"/>
      <c r="AA129" s="27">
        <f t="shared" si="27"/>
        <v>43630.219814647986</v>
      </c>
      <c r="AB129" s="27">
        <f t="shared" si="22"/>
        <v>43630.13648131465</v>
      </c>
      <c r="AC129" s="25">
        <f t="shared" si="23"/>
        <v>2.584397981321672</v>
      </c>
      <c r="AD129" s="28"/>
      <c r="AE129" s="28"/>
      <c r="AF129" s="14">
        <f t="shared" si="24"/>
        <v>3.7998400000000168E-2</v>
      </c>
      <c r="AG129" s="14">
        <f t="shared" si="25"/>
        <v>1.8999200000000085E-3</v>
      </c>
      <c r="AH129" s="14">
        <f t="shared" si="28"/>
        <v>3.9898320000000174E-2</v>
      </c>
      <c r="AI129" s="29">
        <v>18</v>
      </c>
      <c r="AJ129" s="30"/>
      <c r="AK129" s="6"/>
      <c r="AL129" s="31"/>
    </row>
    <row r="130" spans="1:38" x14ac:dyDescent="0.3">
      <c r="C130" s="14"/>
      <c r="D130" s="14"/>
      <c r="E130" s="14"/>
      <c r="F130" s="34"/>
      <c r="G130" s="33">
        <f t="shared" si="1"/>
        <v>3.4045108274440281</v>
      </c>
      <c r="H130" s="6"/>
      <c r="I130" t="s">
        <v>227</v>
      </c>
      <c r="J130" s="6">
        <v>25</v>
      </c>
      <c r="K130" s="26">
        <f t="shared" si="40"/>
        <v>908.95586574405468</v>
      </c>
      <c r="L130" s="6">
        <f t="shared" si="13"/>
        <v>1462.8226688</v>
      </c>
      <c r="M130" s="6">
        <f t="shared" si="26"/>
        <v>2.8999999999999773</v>
      </c>
      <c r="N130" s="6">
        <f t="shared" si="30"/>
        <v>4.6670975999999635</v>
      </c>
      <c r="O130" s="6">
        <f t="shared" si="31"/>
        <v>21.399999999999977</v>
      </c>
      <c r="P130" s="6">
        <f t="shared" si="21"/>
        <v>34.439961599999968</v>
      </c>
      <c r="Q130" s="1">
        <v>7954</v>
      </c>
      <c r="R130" s="1">
        <v>39</v>
      </c>
      <c r="S130" s="1">
        <v>408</v>
      </c>
      <c r="T130" s="6">
        <f t="shared" si="41"/>
        <v>22</v>
      </c>
      <c r="U130" s="20">
        <v>-2.5000000000000001E-2</v>
      </c>
      <c r="V130" s="20">
        <v>1.4E-2</v>
      </c>
      <c r="W130" s="21" t="s">
        <v>45</v>
      </c>
      <c r="X130" s="22">
        <f t="shared" si="35"/>
        <v>8.3333333333333329E-2</v>
      </c>
      <c r="Y130" s="22"/>
      <c r="Z130" s="22"/>
      <c r="AA130" s="27">
        <f t="shared" si="27"/>
        <v>43630.225187951146</v>
      </c>
      <c r="AB130" s="27">
        <f t="shared" si="22"/>
        <v>43630.14185461781</v>
      </c>
      <c r="AC130" s="25">
        <f t="shared" si="23"/>
        <v>2.5897712844816851</v>
      </c>
      <c r="AD130" s="28"/>
      <c r="AE130" s="28"/>
      <c r="AF130" s="14">
        <f t="shared" si="24"/>
        <v>5.1174315789473289E-3</v>
      </c>
      <c r="AG130" s="14">
        <f t="shared" si="25"/>
        <v>2.5587157894736646E-4</v>
      </c>
      <c r="AH130" s="14">
        <f t="shared" si="28"/>
        <v>5.373303157894695E-3</v>
      </c>
      <c r="AI130" s="29">
        <v>38</v>
      </c>
      <c r="AJ130" s="30"/>
      <c r="AK130" s="6"/>
      <c r="AL130" s="31"/>
    </row>
    <row r="131" spans="1:38" x14ac:dyDescent="0.3">
      <c r="C131" s="14"/>
      <c r="D131" s="14"/>
      <c r="E131" s="14"/>
      <c r="F131" s="34"/>
      <c r="G131" s="33">
        <f t="shared" si="1"/>
        <v>3.6673703474225476</v>
      </c>
      <c r="H131" s="6"/>
      <c r="I131" t="s">
        <v>225</v>
      </c>
      <c r="J131" s="6">
        <v>30.6</v>
      </c>
      <c r="K131" s="26">
        <f t="shared" si="40"/>
        <v>914.5558657440547</v>
      </c>
      <c r="L131" s="6">
        <f t="shared" si="13"/>
        <v>1471.8349952000001</v>
      </c>
      <c r="M131" s="6">
        <f t="shared" si="26"/>
        <v>5.6000000000000227</v>
      </c>
      <c r="N131" s="6">
        <f t="shared" si="30"/>
        <v>9.0123264000000365</v>
      </c>
      <c r="O131" s="6">
        <f t="shared" si="31"/>
        <v>15.799999999999955</v>
      </c>
      <c r="P131" s="6">
        <f t="shared" si="21"/>
        <v>25.42763519999993</v>
      </c>
      <c r="Q131" s="1">
        <v>8418</v>
      </c>
      <c r="R131" s="1">
        <v>864</v>
      </c>
      <c r="S131" s="1">
        <v>37</v>
      </c>
      <c r="T131" s="6">
        <f t="shared" si="41"/>
        <v>464</v>
      </c>
      <c r="U131" s="20">
        <v>-1.4999999999999999E-2</v>
      </c>
      <c r="V131" s="20">
        <v>2.9000000000000001E-2</v>
      </c>
      <c r="W131" s="21" t="s">
        <v>45</v>
      </c>
      <c r="X131" s="22">
        <f t="shared" si="35"/>
        <v>8.3333333333333329E-2</v>
      </c>
      <c r="Y131" s="22"/>
      <c r="Z131" s="22"/>
      <c r="AA131" s="27">
        <f t="shared" si="27"/>
        <v>43630.236140431145</v>
      </c>
      <c r="AB131" s="27">
        <f t="shared" si="22"/>
        <v>43630.152807097809</v>
      </c>
      <c r="AC131" s="25">
        <f t="shared" si="23"/>
        <v>2.6007237644807901</v>
      </c>
      <c r="AD131" s="28"/>
      <c r="AE131" s="28"/>
      <c r="AF131" s="14">
        <f t="shared" si="24"/>
        <v>1.0430933333333376E-2</v>
      </c>
      <c r="AG131" s="14">
        <f t="shared" si="25"/>
        <v>5.2154666666666882E-4</v>
      </c>
      <c r="AH131" s="14">
        <f t="shared" si="28"/>
        <v>1.0952480000000046E-2</v>
      </c>
      <c r="AI131" s="29">
        <v>36</v>
      </c>
      <c r="AJ131" s="30"/>
      <c r="AK131" s="6"/>
      <c r="AL131" s="31"/>
    </row>
    <row r="132" spans="1:38" x14ac:dyDescent="0.3">
      <c r="C132" s="14"/>
      <c r="D132" s="14"/>
      <c r="E132" s="14"/>
      <c r="F132" s="34"/>
      <c r="G132" s="33">
        <f t="shared" si="1"/>
        <v>3.8175757874851115</v>
      </c>
      <c r="H132" s="6"/>
      <c r="I132" t="s">
        <v>228</v>
      </c>
      <c r="J132" s="6">
        <v>33.799999999999997</v>
      </c>
      <c r="K132" s="26">
        <f t="shared" si="40"/>
        <v>917.75586574405463</v>
      </c>
      <c r="L132" s="6">
        <f t="shared" si="13"/>
        <v>1476.9848959999999</v>
      </c>
      <c r="M132" s="6">
        <f t="shared" si="26"/>
        <v>3.1999999999999318</v>
      </c>
      <c r="N132" s="6">
        <f t="shared" si="30"/>
        <v>5.1499007999998909</v>
      </c>
      <c r="O132" s="6">
        <f t="shared" si="31"/>
        <v>12.600000000000023</v>
      </c>
      <c r="P132" s="6">
        <f t="shared" si="21"/>
        <v>20.277734400000039</v>
      </c>
      <c r="Q132" s="1">
        <v>8224</v>
      </c>
      <c r="R132" s="1">
        <v>90</v>
      </c>
      <c r="S132" s="1">
        <v>290</v>
      </c>
      <c r="T132" s="6">
        <f t="shared" si="41"/>
        <v>-194</v>
      </c>
      <c r="U132" s="20">
        <v>-1.2999999999999999E-2</v>
      </c>
      <c r="V132" s="20">
        <v>0.03</v>
      </c>
      <c r="W132" s="21" t="s">
        <v>45</v>
      </c>
      <c r="X132" s="22">
        <f t="shared" si="35"/>
        <v>8.3333333333333329E-2</v>
      </c>
      <c r="Y132" s="22"/>
      <c r="Z132" s="22"/>
      <c r="AA132" s="27">
        <f t="shared" si="27"/>
        <v>43630.242398991148</v>
      </c>
      <c r="AB132" s="27">
        <f t="shared" si="22"/>
        <v>43630.159065657812</v>
      </c>
      <c r="AC132" s="25">
        <f t="shared" si="23"/>
        <v>2.606982324483397</v>
      </c>
      <c r="AD132" s="28"/>
      <c r="AE132" s="28"/>
      <c r="AF132" s="14">
        <f t="shared" si="24"/>
        <v>5.9605333333332079E-3</v>
      </c>
      <c r="AG132" s="14">
        <f t="shared" si="25"/>
        <v>2.9802666666666042E-4</v>
      </c>
      <c r="AH132" s="14">
        <f t="shared" si="28"/>
        <v>6.258559999999868E-3</v>
      </c>
      <c r="AI132" s="29">
        <v>36</v>
      </c>
      <c r="AJ132" s="30"/>
      <c r="AK132" s="6"/>
      <c r="AL132" s="31"/>
    </row>
    <row r="133" spans="1:38" x14ac:dyDescent="0.3">
      <c r="C133" s="14"/>
      <c r="D133" s="14"/>
      <c r="E133" s="14"/>
      <c r="F133" s="34"/>
      <c r="G133" s="33">
        <f t="shared" si="1"/>
        <v>4.2273550034151413</v>
      </c>
      <c r="H133" s="6"/>
      <c r="I133" t="s">
        <v>229</v>
      </c>
      <c r="J133" s="6">
        <v>43.5</v>
      </c>
      <c r="K133" s="26">
        <f t="shared" si="40"/>
        <v>927.45586574405468</v>
      </c>
      <c r="L133" s="6">
        <f t="shared" si="13"/>
        <v>1492.5955328</v>
      </c>
      <c r="M133" s="6">
        <f t="shared" si="26"/>
        <v>9.7000000000000455</v>
      </c>
      <c r="N133" s="6">
        <f t="shared" si="30"/>
        <v>15.610636800000075</v>
      </c>
      <c r="O133" s="6">
        <f t="shared" si="31"/>
        <v>2.8999999999999773</v>
      </c>
      <c r="P133" s="6">
        <f t="shared" si="21"/>
        <v>4.6670975999999635</v>
      </c>
      <c r="Q133" s="1">
        <v>6482</v>
      </c>
      <c r="R133" s="1">
        <v>15</v>
      </c>
      <c r="S133" s="1">
        <v>1747</v>
      </c>
      <c r="T133" s="6">
        <f t="shared" si="41"/>
        <v>-1742</v>
      </c>
      <c r="U133" s="20">
        <v>-3.1E-2</v>
      </c>
      <c r="V133" s="20">
        <v>1.4E-2</v>
      </c>
      <c r="W133" s="21" t="s">
        <v>45</v>
      </c>
      <c r="X133" s="22">
        <f t="shared" si="35"/>
        <v>8.3333333333333329E-2</v>
      </c>
      <c r="Y133" s="22"/>
      <c r="Z133" s="22"/>
      <c r="AA133" s="27">
        <f t="shared" si="27"/>
        <v>43630.259473125145</v>
      </c>
      <c r="AB133" s="27">
        <f t="shared" ref="AB133:AB135" si="42">AA133-X133</f>
        <v>43630.176139791809</v>
      </c>
      <c r="AC133" s="25">
        <f t="shared" ref="AC133:AC135" si="43">AA133-Y$4</f>
        <v>2.6240564584804815</v>
      </c>
      <c r="AD133" s="28"/>
      <c r="AE133" s="28"/>
      <c r="AF133" s="14">
        <f t="shared" ref="AF133:AF135" si="44">(N133/IF(ISBLANK(AI133),$AI$2,AI133))/24</f>
        <v>1.6261080000000077E-2</v>
      </c>
      <c r="AG133" s="14">
        <f t="shared" ref="AG133:AG135" si="45">(AK133+AL133)/24/60+AF133*IF(ISBLANK(AJ133),$AJ$2,AJ133)</f>
        <v>8.1305400000000392E-4</v>
      </c>
      <c r="AH133" s="14">
        <f t="shared" si="28"/>
        <v>1.7074134000000081E-2</v>
      </c>
      <c r="AI133" s="29">
        <v>40</v>
      </c>
      <c r="AJ133" s="30"/>
      <c r="AK133" s="6"/>
      <c r="AL133" s="31"/>
    </row>
    <row r="134" spans="1:38" x14ac:dyDescent="0.3">
      <c r="C134" s="14"/>
      <c r="D134" s="14"/>
      <c r="E134" s="14"/>
      <c r="F134" s="34"/>
      <c r="G134" s="33">
        <f t="shared" si="1"/>
        <v>4.2667839313508011</v>
      </c>
      <c r="H134" s="6"/>
      <c r="I134" t="s">
        <v>202</v>
      </c>
      <c r="J134" s="6">
        <v>44.2</v>
      </c>
      <c r="K134" s="26">
        <f t="shared" si="40"/>
        <v>928.15586574405472</v>
      </c>
      <c r="L134" s="6">
        <f t="shared" si="13"/>
        <v>1493.7220736000002</v>
      </c>
      <c r="M134" s="6">
        <f t="shared" ref="M134:M135" si="46">K134-K133</f>
        <v>0.70000000000004547</v>
      </c>
      <c r="N134" s="6">
        <f t="shared" si="30"/>
        <v>1.1265408000000732</v>
      </c>
      <c r="O134" s="6">
        <f t="shared" si="31"/>
        <v>2.1999999999999318</v>
      </c>
      <c r="P134" s="6">
        <f t="shared" si="21"/>
        <v>3.5405567999998904</v>
      </c>
      <c r="Q134" s="1">
        <v>6472</v>
      </c>
      <c r="R134" s="1">
        <v>10</v>
      </c>
      <c r="S134" s="1">
        <v>11</v>
      </c>
      <c r="T134" s="6">
        <f t="shared" si="41"/>
        <v>-10</v>
      </c>
      <c r="U134" s="20">
        <v>0</v>
      </c>
      <c r="V134" s="20">
        <v>0</v>
      </c>
      <c r="W134" s="21" t="s">
        <v>45</v>
      </c>
      <c r="X134" s="22">
        <f t="shared" si="35"/>
        <v>8.3333333333333329E-2</v>
      </c>
      <c r="Y134" s="22"/>
      <c r="Z134" s="22"/>
      <c r="AA134" s="27">
        <f t="shared" ref="AA134:AA135" si="47">IF(ISBLANK(Y133),AA133,Y133)+AH134</f>
        <v>43630.261115997142</v>
      </c>
      <c r="AB134" s="27">
        <f t="shared" si="42"/>
        <v>43630.177782663806</v>
      </c>
      <c r="AC134" s="25">
        <f t="shared" si="43"/>
        <v>2.6256993304778007</v>
      </c>
      <c r="AD134" s="28"/>
      <c r="AE134" s="28"/>
      <c r="AF134" s="14">
        <f t="shared" si="44"/>
        <v>1.5646400000001017E-3</v>
      </c>
      <c r="AG134" s="14">
        <f t="shared" si="45"/>
        <v>7.8232000000005088E-5</v>
      </c>
      <c r="AH134" s="14">
        <f t="shared" ref="AH134:AH135" si="48">AF134+AG134</f>
        <v>1.6428720000001068E-3</v>
      </c>
      <c r="AI134" s="29"/>
      <c r="AJ134" s="30"/>
      <c r="AK134" s="6"/>
      <c r="AL134" s="31"/>
    </row>
    <row r="135" spans="1:38" x14ac:dyDescent="0.3">
      <c r="A135" t="s">
        <v>26</v>
      </c>
      <c r="B135">
        <v>1</v>
      </c>
      <c r="C135" s="14">
        <v>0.10833333333333334</v>
      </c>
      <c r="D135" s="14">
        <f>SUM(AH127:AH135)</f>
        <v>0.12172775675789459</v>
      </c>
      <c r="E135" s="14"/>
      <c r="G135" s="33">
        <f t="shared" si="1"/>
        <v>4.4991329713957384</v>
      </c>
      <c r="H135" s="6"/>
      <c r="I135" t="s">
        <v>41</v>
      </c>
      <c r="J135" s="6">
        <v>46.4</v>
      </c>
      <c r="K135" s="26">
        <f t="shared" si="40"/>
        <v>930.35586574405465</v>
      </c>
      <c r="L135" s="6">
        <f t="shared" si="13"/>
        <v>1497.2626304</v>
      </c>
      <c r="M135" s="6">
        <f t="shared" si="46"/>
        <v>2.1999999999999318</v>
      </c>
      <c r="N135" s="6">
        <f t="shared" si="30"/>
        <v>3.5405567999998904</v>
      </c>
      <c r="O135" s="6">
        <f t="shared" si="31"/>
        <v>0</v>
      </c>
      <c r="P135" s="6">
        <f t="shared" si="21"/>
        <v>0</v>
      </c>
      <c r="Q135" s="1">
        <v>6851</v>
      </c>
      <c r="R135" s="1">
        <v>376</v>
      </c>
      <c r="S135" s="1">
        <v>2</v>
      </c>
      <c r="T135" s="6">
        <f t="shared" si="41"/>
        <v>379</v>
      </c>
      <c r="U135" s="20">
        <v>2.5999999999999999E-2</v>
      </c>
      <c r="V135" s="20">
        <v>7.3999999999999996E-2</v>
      </c>
      <c r="W135" s="21" t="s">
        <v>45</v>
      </c>
      <c r="X135" s="22">
        <f t="shared" si="35"/>
        <v>8.3333333333333329E-2</v>
      </c>
      <c r="Y135" s="22"/>
      <c r="Z135" s="22"/>
      <c r="AA135" s="27">
        <f t="shared" si="47"/>
        <v>43630.270797207144</v>
      </c>
      <c r="AB135" s="27">
        <f t="shared" si="42"/>
        <v>43630.187463873808</v>
      </c>
      <c r="AC135" s="25">
        <f t="shared" si="43"/>
        <v>2.6353805404796731</v>
      </c>
      <c r="AD135" s="28"/>
      <c r="AE135" s="28"/>
      <c r="AF135" s="14">
        <f t="shared" si="44"/>
        <v>9.2201999999997151E-3</v>
      </c>
      <c r="AG135" s="14">
        <f t="shared" si="45"/>
        <v>4.6100999999998578E-4</v>
      </c>
      <c r="AH135" s="14">
        <f t="shared" si="48"/>
        <v>9.6812099999997007E-3</v>
      </c>
      <c r="AI135" s="29">
        <v>16</v>
      </c>
      <c r="AJ135" s="30"/>
      <c r="AK135" s="6"/>
      <c r="AL135" s="31"/>
    </row>
    <row r="136" spans="1:38" x14ac:dyDescent="0.3">
      <c r="B136">
        <v>1</v>
      </c>
      <c r="K136" s="6"/>
      <c r="L136" s="6"/>
      <c r="M136" s="6"/>
      <c r="N136" s="6"/>
      <c r="O136" s="6"/>
      <c r="P136" s="6"/>
      <c r="Q136" s="6"/>
      <c r="R136" s="1"/>
      <c r="S136" s="1"/>
      <c r="T136" s="1"/>
      <c r="U136" s="20"/>
      <c r="V136" s="20"/>
      <c r="W136" s="21"/>
      <c r="X136" s="20"/>
      <c r="Y136" s="20"/>
      <c r="Z136" s="20"/>
      <c r="AA136" s="20"/>
      <c r="AB136" s="20"/>
      <c r="AC136" s="20"/>
      <c r="AD136" s="20"/>
      <c r="AE136" s="20"/>
      <c r="AF136" s="14">
        <f>SUM(AF5:AF135)</f>
        <v>2.2437156888725558</v>
      </c>
      <c r="AG136" s="14">
        <f>SUM(AG5:AG135)</f>
        <v>0.39166485160441222</v>
      </c>
      <c r="AH136" s="14">
        <f>SUM(AH5:AH135)</f>
        <v>2.635380540476969</v>
      </c>
      <c r="AI136" s="14"/>
      <c r="AJ136" s="14"/>
      <c r="AK136" s="14"/>
      <c r="AL136" s="14">
        <f>SUM(AL5:AL135)/60/24</f>
        <v>0.25</v>
      </c>
    </row>
    <row r="137" spans="1:38" x14ac:dyDescent="0.3">
      <c r="A137" s="34"/>
      <c r="B137" s="34"/>
      <c r="C137" s="34"/>
      <c r="D137" s="34"/>
      <c r="E137" s="34"/>
      <c r="F137" s="34"/>
      <c r="G137" s="34"/>
      <c r="H137" s="34"/>
      <c r="I137" t="s">
        <v>4</v>
      </c>
      <c r="L137" s="6"/>
      <c r="M137" s="6"/>
      <c r="N137" s="6"/>
      <c r="O137" s="6"/>
      <c r="P137" s="6"/>
      <c r="Q137" s="6"/>
      <c r="R137" s="1"/>
      <c r="S137" s="1"/>
      <c r="T137" s="1"/>
      <c r="U137" s="20"/>
      <c r="V137" s="20"/>
      <c r="W137" s="2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38" x14ac:dyDescent="0.3">
      <c r="L138" s="6"/>
      <c r="M138" s="6"/>
      <c r="N138" s="6"/>
      <c r="O138" s="6"/>
      <c r="P138" s="6"/>
      <c r="Q138" s="6"/>
      <c r="R138" s="1"/>
      <c r="S138" s="1"/>
      <c r="T138" s="1"/>
      <c r="U138" s="20"/>
      <c r="V138" s="20"/>
      <c r="W138" s="2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38" x14ac:dyDescent="0.3">
      <c r="L139" s="6"/>
      <c r="M139" s="6"/>
      <c r="N139" s="6"/>
      <c r="O139" s="6"/>
      <c r="P139" s="6"/>
      <c r="Q139" s="6"/>
      <c r="R139" s="1"/>
      <c r="S139" s="1"/>
      <c r="T139" s="1"/>
      <c r="U139" s="20"/>
      <c r="V139" s="20"/>
      <c r="W139" s="2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38" x14ac:dyDescent="0.3">
      <c r="L140" s="6"/>
      <c r="M140" s="6"/>
      <c r="N140" s="6"/>
      <c r="O140" s="6"/>
      <c r="P140" s="6"/>
      <c r="Q140" s="6"/>
      <c r="R140" s="1"/>
      <c r="S140" s="1"/>
      <c r="T140" s="1"/>
      <c r="U140" s="20"/>
      <c r="V140" s="20"/>
      <c r="W140" s="2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38" x14ac:dyDescent="0.3">
      <c r="L141" s="6"/>
      <c r="M141" s="6"/>
      <c r="N141" s="6"/>
      <c r="O141" s="6"/>
      <c r="P141" s="6"/>
      <c r="Q141" s="6"/>
      <c r="R141" s="1"/>
      <c r="S141" s="1"/>
      <c r="T141" s="1"/>
      <c r="U141" s="20"/>
      <c r="V141" s="20"/>
      <c r="W141" s="2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38" x14ac:dyDescent="0.3">
      <c r="L142" s="6"/>
      <c r="M142" s="6"/>
      <c r="N142" s="6"/>
      <c r="O142" s="6"/>
      <c r="P142" s="6"/>
      <c r="Q142" s="6"/>
      <c r="R142" s="1"/>
      <c r="S142" s="1"/>
      <c r="T142" s="1"/>
      <c r="U142" s="20"/>
      <c r="V142" s="20"/>
      <c r="W142" s="2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38" x14ac:dyDescent="0.3">
      <c r="A143" s="34"/>
      <c r="B143" s="34"/>
      <c r="C143" s="34"/>
      <c r="D143" s="34"/>
      <c r="E143" s="34"/>
      <c r="F143" s="34"/>
      <c r="G143" s="34"/>
      <c r="H143" s="34"/>
      <c r="L143" s="6"/>
      <c r="M143" s="6"/>
      <c r="N143" s="6"/>
      <c r="O143" s="6"/>
      <c r="P143" s="6"/>
      <c r="Q143" s="6"/>
      <c r="R143" s="1"/>
      <c r="S143" s="1"/>
      <c r="T143" s="1"/>
      <c r="U143" s="20"/>
      <c r="V143" s="20"/>
      <c r="W143" s="2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38" x14ac:dyDescent="0.3">
      <c r="A144" s="34"/>
      <c r="B144" s="34"/>
      <c r="C144" s="34"/>
      <c r="D144" s="34"/>
      <c r="E144" s="34"/>
      <c r="F144" s="34"/>
      <c r="G144" s="34"/>
      <c r="H144" s="34"/>
      <c r="L144" s="6"/>
      <c r="M144" s="6"/>
      <c r="N144" s="6"/>
      <c r="O144" s="6"/>
      <c r="P144" s="6"/>
      <c r="Q144" s="6"/>
      <c r="R144" s="1"/>
      <c r="S144" s="1"/>
      <c r="T144" s="1"/>
      <c r="U144" s="20"/>
      <c r="V144" s="20"/>
      <c r="W144" s="2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3">
      <c r="L145" s="6"/>
      <c r="M145" s="6"/>
      <c r="N145" s="6"/>
      <c r="O145" s="6"/>
      <c r="P145" s="6"/>
      <c r="Q145" s="6"/>
      <c r="R145" s="1"/>
      <c r="S145" s="1"/>
      <c r="T145" s="1"/>
      <c r="U145" s="20"/>
      <c r="V145" s="20"/>
      <c r="W145" s="2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3">
      <c r="A146" s="34"/>
      <c r="B146" s="34"/>
      <c r="C146" s="34"/>
      <c r="D146" s="34"/>
      <c r="E146" s="34"/>
      <c r="F146" s="34"/>
      <c r="G146" s="34"/>
      <c r="H146" s="34"/>
      <c r="K146" s="6"/>
      <c r="L146" s="6"/>
      <c r="M146" s="6"/>
      <c r="N146" s="6"/>
      <c r="O146" s="6"/>
      <c r="P146" s="6"/>
      <c r="Q146" s="6"/>
      <c r="R146" s="1"/>
      <c r="S146" s="1"/>
      <c r="T146" s="1"/>
      <c r="U146" s="20"/>
      <c r="V146" s="20"/>
      <c r="W146" s="2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3">
      <c r="A147" s="34"/>
      <c r="B147" s="34"/>
      <c r="C147" s="34"/>
      <c r="D147" s="34"/>
      <c r="E147" s="34"/>
      <c r="F147" s="34"/>
      <c r="G147" s="34"/>
      <c r="H147" s="34"/>
      <c r="L147" s="6"/>
      <c r="M147" s="6"/>
      <c r="N147" s="6"/>
      <c r="O147" s="6"/>
      <c r="P147" s="6"/>
      <c r="Q147" s="6"/>
      <c r="R147" s="1"/>
      <c r="S147" s="1"/>
      <c r="T147" s="1"/>
      <c r="U147" s="20"/>
      <c r="V147" s="20"/>
      <c r="W147" s="2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3">
      <c r="A148" s="34"/>
      <c r="B148" s="34"/>
      <c r="C148" s="34"/>
      <c r="D148" s="34"/>
      <c r="E148" s="34"/>
      <c r="F148" s="34"/>
      <c r="G148" s="34"/>
      <c r="H148" s="34"/>
      <c r="L148" s="6"/>
      <c r="M148" s="6"/>
      <c r="N148" s="6"/>
      <c r="O148" s="6"/>
      <c r="P148" s="6"/>
      <c r="Q148" s="6"/>
      <c r="R148" s="1"/>
      <c r="S148" s="1"/>
      <c r="T148" s="1"/>
      <c r="U148" s="20"/>
      <c r="V148" s="20"/>
      <c r="W148" s="2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3">
      <c r="A149" s="34"/>
      <c r="B149" s="34"/>
      <c r="C149" s="34"/>
      <c r="D149" s="34"/>
      <c r="E149" s="34"/>
      <c r="F149" s="34"/>
      <c r="G149" s="34"/>
      <c r="H149" s="34"/>
      <c r="K149" s="6"/>
      <c r="L149" s="6"/>
      <c r="M149" s="6"/>
      <c r="N149" s="6"/>
      <c r="O149" s="6"/>
      <c r="P149" s="6"/>
      <c r="Q149" s="6"/>
      <c r="R149" s="1"/>
      <c r="S149" s="1"/>
      <c r="T149" s="1"/>
      <c r="U149" s="20"/>
      <c r="V149" s="20"/>
      <c r="W149" s="2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3">
      <c r="A150" s="34"/>
      <c r="B150" s="34"/>
      <c r="C150" s="34"/>
      <c r="D150" s="34"/>
      <c r="E150" s="34"/>
      <c r="F150" s="34"/>
      <c r="G150" s="34"/>
      <c r="H150" s="34"/>
      <c r="L150" s="6"/>
      <c r="M150" s="6"/>
      <c r="N150" s="6"/>
      <c r="O150" s="6"/>
      <c r="P150" s="6"/>
      <c r="Q150" s="6"/>
      <c r="R150" s="1"/>
      <c r="S150" s="1"/>
      <c r="T150" s="1"/>
      <c r="U150" s="20"/>
      <c r="V150" s="20"/>
      <c r="W150" s="2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3">
      <c r="A151" s="34"/>
      <c r="B151" s="34"/>
      <c r="C151" s="34"/>
      <c r="D151" s="34"/>
      <c r="E151" s="34"/>
      <c r="F151" s="34"/>
      <c r="G151" s="34"/>
      <c r="H151" s="34"/>
      <c r="L151" s="6"/>
      <c r="M151" s="6"/>
      <c r="N151" s="6"/>
      <c r="O151" s="6"/>
      <c r="P151" s="6"/>
      <c r="Q151" s="6"/>
      <c r="R151" s="1"/>
      <c r="S151" s="1"/>
      <c r="T151" s="1"/>
      <c r="U151" s="20"/>
      <c r="V151" s="20"/>
      <c r="W151" s="2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3">
      <c r="A152" s="34"/>
      <c r="B152" s="34"/>
      <c r="C152" s="34"/>
      <c r="D152" s="34"/>
      <c r="E152" s="34"/>
      <c r="F152" s="34"/>
      <c r="G152" s="34"/>
      <c r="H152" s="34"/>
      <c r="L152" s="6"/>
      <c r="M152" s="6"/>
      <c r="N152" s="6"/>
      <c r="O152" s="6"/>
      <c r="P152" s="6"/>
      <c r="Q152" s="6"/>
      <c r="R152" s="1"/>
      <c r="S152" s="1"/>
      <c r="T152" s="1"/>
      <c r="U152" s="20"/>
      <c r="V152" s="20"/>
      <c r="W152" s="2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3">
      <c r="K153" s="6"/>
      <c r="L153" s="6"/>
      <c r="M153" s="6"/>
      <c r="N153" s="6"/>
      <c r="O153" s="6"/>
      <c r="P153" s="6"/>
      <c r="Q153" s="6"/>
      <c r="R153" s="1"/>
      <c r="S153" s="1"/>
      <c r="T153" s="1"/>
      <c r="U153" s="20"/>
      <c r="V153" s="20"/>
      <c r="W153" s="2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3">
      <c r="K154" s="6"/>
      <c r="L154" s="6"/>
      <c r="M154" s="6"/>
      <c r="N154" s="6"/>
      <c r="O154" s="6"/>
      <c r="P154" s="6"/>
      <c r="Q154" s="6"/>
      <c r="R154" s="1"/>
      <c r="S154" s="1"/>
      <c r="T154" s="1"/>
      <c r="U154" s="20"/>
      <c r="V154" s="20"/>
      <c r="W154" s="2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3">
      <c r="A155" s="34"/>
      <c r="B155" s="34"/>
      <c r="C155" s="34"/>
      <c r="D155" s="34"/>
      <c r="E155" s="34"/>
      <c r="F155" s="34"/>
      <c r="G155" s="34"/>
      <c r="H155" s="34"/>
      <c r="K155" s="6"/>
      <c r="L155" s="6"/>
      <c r="M155" s="6"/>
      <c r="N155" s="6"/>
      <c r="O155" s="6"/>
      <c r="P155" s="6"/>
      <c r="Q155" s="6"/>
      <c r="R155" s="1"/>
      <c r="S155" s="1"/>
      <c r="T155" s="1"/>
      <c r="U155" s="20"/>
      <c r="V155" s="20"/>
      <c r="W155" s="2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3">
      <c r="A156" s="34"/>
      <c r="B156" s="34"/>
      <c r="C156" s="34"/>
      <c r="D156" s="34"/>
      <c r="E156" s="34"/>
      <c r="F156" s="34"/>
      <c r="G156" s="34"/>
      <c r="H156" s="34"/>
      <c r="K156" s="6"/>
      <c r="L156" s="6"/>
      <c r="M156" s="6"/>
      <c r="N156" s="6"/>
      <c r="O156" s="6"/>
      <c r="P156" s="6"/>
      <c r="Q156" s="6"/>
      <c r="R156" s="1"/>
      <c r="S156" s="1"/>
      <c r="T156" s="1"/>
      <c r="U156" s="20"/>
      <c r="V156" s="20"/>
      <c r="W156" s="2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3">
      <c r="K157" s="6"/>
      <c r="L157" s="6"/>
      <c r="M157" s="6"/>
      <c r="N157" s="6"/>
      <c r="O157" s="6"/>
      <c r="P157" s="6"/>
      <c r="Q157" s="6"/>
      <c r="R157" s="1"/>
      <c r="S157" s="1"/>
      <c r="T157" s="1"/>
      <c r="U157" s="20"/>
      <c r="V157" s="20"/>
      <c r="W157" s="2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3">
      <c r="L158" s="6"/>
      <c r="M158" s="6"/>
      <c r="N158" s="6"/>
      <c r="O158" s="6"/>
      <c r="P158" s="6"/>
      <c r="Q158" s="6"/>
      <c r="R158" s="1"/>
      <c r="S158" s="1"/>
      <c r="T158" s="1"/>
      <c r="U158" s="20"/>
      <c r="V158" s="20"/>
      <c r="W158" s="2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3">
      <c r="A159" s="34"/>
      <c r="B159" s="34"/>
      <c r="C159" s="34"/>
      <c r="D159" s="34"/>
      <c r="E159" s="34"/>
      <c r="F159" s="34"/>
      <c r="G159" s="34"/>
      <c r="H159" s="34"/>
      <c r="K159" s="6"/>
      <c r="L159" s="6"/>
      <c r="M159" s="6"/>
      <c r="N159" s="6"/>
      <c r="O159" s="6"/>
      <c r="P159" s="6"/>
      <c r="Q159" s="6"/>
      <c r="R159" s="1"/>
      <c r="S159" s="1"/>
      <c r="T159" s="1"/>
      <c r="U159" s="20"/>
      <c r="V159" s="20"/>
      <c r="W159" s="2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3">
      <c r="K160" s="6"/>
      <c r="L160" s="6"/>
      <c r="M160" s="6"/>
      <c r="N160" s="6"/>
      <c r="O160" s="6"/>
      <c r="P160" s="6"/>
      <c r="Q160" s="6"/>
      <c r="R160" s="1"/>
      <c r="S160" s="1"/>
      <c r="T160" s="1"/>
      <c r="U160" s="20"/>
      <c r="V160" s="20"/>
      <c r="W160" s="2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1:34" x14ac:dyDescent="0.3">
      <c r="K161" s="6"/>
      <c r="L161" s="6"/>
      <c r="M161" s="6"/>
      <c r="N161" s="6"/>
      <c r="O161" s="6"/>
      <c r="P161" s="6"/>
      <c r="Q161" s="6"/>
      <c r="R161" s="1"/>
      <c r="S161" s="1"/>
      <c r="T161" s="1"/>
      <c r="U161" s="20"/>
      <c r="V161" s="20"/>
      <c r="W161" s="2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1:34" x14ac:dyDescent="0.3">
      <c r="K162" s="6"/>
      <c r="L162" s="6"/>
      <c r="M162" s="6"/>
      <c r="N162" s="6"/>
      <c r="O162" s="6"/>
      <c r="P162" s="6"/>
      <c r="Q162" s="6"/>
      <c r="R162" s="1"/>
      <c r="S162" s="1"/>
      <c r="T162" s="1"/>
      <c r="U162" s="20"/>
      <c r="V162" s="20"/>
      <c r="W162" s="2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1:34" x14ac:dyDescent="0.3">
      <c r="L163" s="6"/>
      <c r="M163" s="6"/>
      <c r="N163" s="6"/>
      <c r="O163" s="6"/>
      <c r="P163" s="6"/>
      <c r="Q163" s="6"/>
      <c r="R163" s="1"/>
      <c r="S163" s="1"/>
      <c r="T163" s="1"/>
      <c r="U163" s="20"/>
      <c r="V163" s="20"/>
      <c r="W163" s="2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</sheetData>
  <autoFilter ref="B1:B163" xr:uid="{00000000-0009-0000-0000-000002000000}"/>
  <mergeCells count="18">
    <mergeCell ref="U2:U3"/>
    <mergeCell ref="V2:V3"/>
    <mergeCell ref="AA1:AC1"/>
    <mergeCell ref="AF1:AH1"/>
    <mergeCell ref="AJ1:AL1"/>
    <mergeCell ref="W1:W3"/>
    <mergeCell ref="X1:X3"/>
    <mergeCell ref="Y1:Z1"/>
    <mergeCell ref="O2:P2"/>
    <mergeCell ref="Q2:T2"/>
    <mergeCell ref="C1:E1"/>
    <mergeCell ref="G1:G3"/>
    <mergeCell ref="H1:H3"/>
    <mergeCell ref="C2:C3"/>
    <mergeCell ref="D2:D3"/>
    <mergeCell ref="E2:E3"/>
    <mergeCell ref="K2:L2"/>
    <mergeCell ref="M2:N2"/>
  </mergeCells>
  <conditionalFormatting sqref="G4:G135">
    <cfRule type="cellIs" dxfId="11" priority="1" operator="greaterThan">
      <formula>19</formula>
    </cfRule>
    <cfRule type="cellIs" dxfId="10" priority="2" operator="lessThan">
      <formula>7</formula>
    </cfRule>
    <cfRule type="cellIs" dxfId="9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163"/>
  <sheetViews>
    <sheetView zoomScale="89" zoomScaleNormal="89" workbookViewId="0">
      <pane xSplit="14" ySplit="3" topLeftCell="AA76" activePane="bottomRight" state="frozen"/>
      <selection pane="topRight" activeCell="H1" sqref="H1"/>
      <selection pane="bottomLeft" activeCell="A4" sqref="A4"/>
      <selection pane="bottomRight" activeCell="I107" sqref="I107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29.5546875" customWidth="1"/>
    <col min="10" max="10" width="9.33203125" customWidth="1"/>
    <col min="11" max="11" width="10.5546875" bestFit="1" customWidth="1"/>
    <col min="12" max="12" width="9.5546875" bestFit="1" customWidth="1"/>
    <col min="13" max="18" width="9.5546875" customWidth="1"/>
    <col min="19" max="19" width="11.5546875" customWidth="1"/>
    <col min="20" max="22" width="9.5546875" customWidth="1"/>
    <col min="23" max="23" width="7.33203125" style="12" customWidth="1"/>
    <col min="24" max="24" width="9.5546875" customWidth="1"/>
    <col min="25" max="26" width="12.33203125" customWidth="1"/>
    <col min="27" max="27" width="13.88671875" customWidth="1"/>
    <col min="28" max="28" width="14.44140625" customWidth="1"/>
    <col min="29" max="29" width="10.6640625" customWidth="1"/>
    <col min="30" max="30" width="12.33203125" hidden="1" customWidth="1"/>
    <col min="31" max="31" width="12.44140625" hidden="1" customWidth="1"/>
    <col min="32" max="32" width="10.6640625" customWidth="1"/>
    <col min="33" max="33" width="13.6640625" customWidth="1"/>
    <col min="34" max="34" width="12.6640625" customWidth="1"/>
    <col min="35" max="35" width="10.6640625" customWidth="1"/>
    <col min="36" max="37" width="13" customWidth="1"/>
    <col min="38" max="38" width="14.109375" customWidth="1"/>
    <col min="39" max="39" width="9.109375" style="6"/>
  </cols>
  <sheetData>
    <row r="1" spans="2:40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W1" s="111" t="s">
        <v>42</v>
      </c>
      <c r="X1" s="111" t="s">
        <v>30</v>
      </c>
      <c r="Y1" s="111" t="s">
        <v>75</v>
      </c>
      <c r="Z1" s="111"/>
      <c r="AA1" s="111" t="s">
        <v>89</v>
      </c>
      <c r="AB1" s="111"/>
      <c r="AC1" s="111"/>
      <c r="AD1" s="7"/>
      <c r="AE1" s="7"/>
      <c r="AF1" s="110" t="s">
        <v>77</v>
      </c>
      <c r="AG1" s="110"/>
      <c r="AH1" s="110"/>
      <c r="AJ1" s="110" t="s">
        <v>50</v>
      </c>
      <c r="AK1" s="110"/>
      <c r="AL1" s="110"/>
    </row>
    <row r="2" spans="2:40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K2" s="110" t="s">
        <v>6</v>
      </c>
      <c r="L2" s="110"/>
      <c r="M2" s="110" t="s">
        <v>7</v>
      </c>
      <c r="N2" s="110"/>
      <c r="O2" s="110" t="s">
        <v>47</v>
      </c>
      <c r="P2" s="110"/>
      <c r="Q2" s="110" t="s">
        <v>5</v>
      </c>
      <c r="R2" s="110"/>
      <c r="S2" s="110"/>
      <c r="T2" s="110"/>
      <c r="U2" s="111" t="s">
        <v>8</v>
      </c>
      <c r="V2" s="111" t="s">
        <v>98</v>
      </c>
      <c r="W2" s="111"/>
      <c r="X2" s="111"/>
      <c r="Y2" s="7"/>
      <c r="Z2" s="7"/>
      <c r="AA2" s="7"/>
      <c r="AB2" s="7"/>
      <c r="AC2" s="7"/>
      <c r="AD2" s="8">
        <v>70</v>
      </c>
      <c r="AE2" s="8">
        <v>92</v>
      </c>
      <c r="AF2" s="9"/>
      <c r="AG2" s="9"/>
      <c r="AH2" s="9"/>
      <c r="AI2" s="10">
        <v>25</v>
      </c>
      <c r="AJ2" s="11">
        <v>0.12</v>
      </c>
    </row>
    <row r="3" spans="2:40" ht="30" customHeight="1" x14ac:dyDescent="0.3">
      <c r="B3">
        <v>1</v>
      </c>
      <c r="C3" s="112"/>
      <c r="D3" s="112"/>
      <c r="E3" s="112"/>
      <c r="G3" s="109"/>
      <c r="H3" s="109"/>
      <c r="I3" t="s">
        <v>0</v>
      </c>
      <c r="J3" t="s">
        <v>105</v>
      </c>
      <c r="K3" s="12" t="s">
        <v>1</v>
      </c>
      <c r="L3" s="12" t="s">
        <v>2</v>
      </c>
      <c r="M3" s="12" t="s">
        <v>1</v>
      </c>
      <c r="N3" s="12" t="s">
        <v>2</v>
      </c>
      <c r="O3" s="12" t="s">
        <v>1</v>
      </c>
      <c r="P3" s="12" t="s">
        <v>2</v>
      </c>
      <c r="Q3" s="12" t="s">
        <v>91</v>
      </c>
      <c r="R3" s="13" t="s">
        <v>46</v>
      </c>
      <c r="S3" s="7" t="s">
        <v>63</v>
      </c>
      <c r="T3" s="13" t="s">
        <v>92</v>
      </c>
      <c r="U3" s="111"/>
      <c r="V3" s="111"/>
      <c r="W3" s="111"/>
      <c r="X3" s="111"/>
      <c r="Y3" s="7" t="s">
        <v>51</v>
      </c>
      <c r="Z3" s="7" t="s">
        <v>76</v>
      </c>
      <c r="AA3" s="7" t="s">
        <v>51</v>
      </c>
      <c r="AB3" s="7" t="s">
        <v>52</v>
      </c>
      <c r="AC3" s="7" t="s">
        <v>3</v>
      </c>
      <c r="AD3" s="7" t="s">
        <v>56</v>
      </c>
      <c r="AE3" s="7" t="s">
        <v>57</v>
      </c>
      <c r="AF3" s="7" t="s">
        <v>79</v>
      </c>
      <c r="AG3" s="7" t="s">
        <v>80</v>
      </c>
      <c r="AH3" s="7" t="s">
        <v>78</v>
      </c>
      <c r="AI3" s="12" t="s">
        <v>48</v>
      </c>
      <c r="AJ3" s="12" t="s">
        <v>55</v>
      </c>
      <c r="AK3" s="12" t="s">
        <v>54</v>
      </c>
      <c r="AL3" s="12" t="s">
        <v>49</v>
      </c>
    </row>
    <row r="4" spans="2:40" x14ac:dyDescent="0.3">
      <c r="B4">
        <v>1</v>
      </c>
      <c r="C4" s="14"/>
      <c r="D4" s="14"/>
      <c r="E4" s="14"/>
      <c r="F4" s="15"/>
      <c r="G4" s="16">
        <f>MOD(AB4,1)*24</f>
        <v>12.249999999941792</v>
      </c>
      <c r="H4" s="17"/>
      <c r="I4" t="s">
        <v>96</v>
      </c>
      <c r="J4" s="6">
        <v>0</v>
      </c>
      <c r="K4" s="18">
        <v>0</v>
      </c>
      <c r="L4">
        <v>0</v>
      </c>
      <c r="M4" s="19"/>
      <c r="N4" s="19"/>
      <c r="O4" s="6">
        <f t="shared" ref="O4:O22" si="0">K$135-K4</f>
        <v>930.35586574405465</v>
      </c>
      <c r="P4" s="6">
        <f>O4*1.609344</f>
        <v>1497.2626304</v>
      </c>
      <c r="Q4" s="1">
        <v>0</v>
      </c>
      <c r="R4" s="1"/>
      <c r="S4" s="1"/>
      <c r="T4" s="1"/>
      <c r="U4" s="20"/>
      <c r="V4" s="20"/>
      <c r="W4" s="21"/>
      <c r="X4" s="22">
        <f>3/24</f>
        <v>0.125</v>
      </c>
      <c r="Y4" s="24">
        <v>43627.635416666664</v>
      </c>
      <c r="Z4" s="23">
        <f>Y4-X4</f>
        <v>43627.510416666664</v>
      </c>
      <c r="AA4" s="23">
        <f>Y4</f>
        <v>43627.635416666664</v>
      </c>
      <c r="AB4" s="23">
        <f>AA4-X4</f>
        <v>43627.510416666664</v>
      </c>
      <c r="AC4" s="25">
        <v>0</v>
      </c>
      <c r="AD4" s="25">
        <f>((AD$2*($L4/$L$135))/24-AC4)*24</f>
        <v>0</v>
      </c>
      <c r="AE4" s="25">
        <f>(AE$2*($L4/$L$135))/24-AC4</f>
        <v>0</v>
      </c>
      <c r="AF4" s="25"/>
      <c r="AG4" s="25"/>
      <c r="AH4" s="25"/>
    </row>
    <row r="5" spans="2:40" x14ac:dyDescent="0.3">
      <c r="C5" s="14"/>
      <c r="D5" s="14"/>
      <c r="E5" s="14"/>
      <c r="F5" s="15"/>
      <c r="G5" s="16">
        <f t="shared" ref="G5:G135" si="1">MOD(AB5,1)*24</f>
        <v>12.761413759959396</v>
      </c>
      <c r="H5" s="17"/>
      <c r="I5" t="s">
        <v>97</v>
      </c>
      <c r="J5" s="6">
        <v>7.8</v>
      </c>
      <c r="K5" s="26">
        <v>7.8</v>
      </c>
      <c r="L5" s="6">
        <f>K5*1.609344</f>
        <v>12.5528832</v>
      </c>
      <c r="M5" s="6">
        <f>K5-K4</f>
        <v>7.8</v>
      </c>
      <c r="N5" s="6">
        <f>M5*1.609344</f>
        <v>12.5528832</v>
      </c>
      <c r="O5" s="6">
        <f t="shared" si="0"/>
        <v>922.5558657440547</v>
      </c>
      <c r="P5" s="6">
        <f t="shared" ref="P5:P68" si="2">O5*1.609344</f>
        <v>1484.7097472</v>
      </c>
      <c r="Q5" s="1">
        <v>78</v>
      </c>
      <c r="R5" s="6">
        <v>168</v>
      </c>
      <c r="S5" s="6">
        <v>90</v>
      </c>
      <c r="T5" s="6">
        <f>Q5-Q4</f>
        <v>78</v>
      </c>
      <c r="U5" s="20">
        <v>0</v>
      </c>
      <c r="V5" s="20">
        <v>9.9000000000000005E-2</v>
      </c>
      <c r="W5" s="21" t="s">
        <v>43</v>
      </c>
      <c r="X5" s="22">
        <f t="shared" ref="X5:X80" si="3">3/24</f>
        <v>0.125</v>
      </c>
      <c r="Y5" s="6"/>
      <c r="Z5" s="23"/>
      <c r="AA5" s="27">
        <f>IF(ISBLANK(Y4),AA4,Y4)+AH5</f>
        <v>43627.656725573332</v>
      </c>
      <c r="AB5" s="27">
        <f t="shared" ref="AB5:AB68" si="4">AA5-X5</f>
        <v>43627.531725573332</v>
      </c>
      <c r="AC5" s="25">
        <f t="shared" ref="AC5:AC68" si="5">AA5-Y$4</f>
        <v>2.1308906667400151E-2</v>
      </c>
      <c r="AD5" s="28"/>
      <c r="AE5" s="28"/>
      <c r="AF5" s="14">
        <f t="shared" ref="AF5:AF68" si="6">(N5/IF(ISBLANK(AI5),$AI$2,AI5))/24</f>
        <v>1.9371733333333332E-2</v>
      </c>
      <c r="AG5" s="14">
        <f t="shared" ref="AG5:AG68" si="7">(AK5+AL5)/24/60+AF5*IF(ISBLANK(AJ5),$AJ$2,AJ5)</f>
        <v>1.9371733333333333E-3</v>
      </c>
      <c r="AH5" s="14">
        <f>AF5+AG5</f>
        <v>2.1308906666666665E-2</v>
      </c>
      <c r="AI5" s="29">
        <v>27</v>
      </c>
      <c r="AJ5" s="30">
        <v>0.1</v>
      </c>
      <c r="AL5" s="31"/>
      <c r="AM5" s="6">
        <f>$AI$2-IF(U5&lt;0, 550, 400)*U5</f>
        <v>25</v>
      </c>
      <c r="AN5" s="74">
        <f>U5</f>
        <v>0</v>
      </c>
    </row>
    <row r="6" spans="2:40" x14ac:dyDescent="0.3">
      <c r="C6" s="14"/>
      <c r="D6" s="14"/>
      <c r="E6" s="14"/>
      <c r="F6" s="32"/>
      <c r="G6" s="16">
        <f t="shared" si="1"/>
        <v>12.941660287964623</v>
      </c>
      <c r="H6" s="17"/>
      <c r="I6" t="s">
        <v>101</v>
      </c>
      <c r="J6" s="6">
        <v>10.3</v>
      </c>
      <c r="K6" s="26">
        <v>10.3</v>
      </c>
      <c r="L6" s="6">
        <f>K6*1.609344</f>
        <v>16.576243200000004</v>
      </c>
      <c r="M6" s="6">
        <f t="shared" ref="M6:M69" si="8">K6-K5</f>
        <v>2.5000000000000009</v>
      </c>
      <c r="N6" s="6">
        <f t="shared" ref="N6:N74" si="9">M6*1.609344</f>
        <v>4.023360000000002</v>
      </c>
      <c r="O6" s="6">
        <f t="shared" si="0"/>
        <v>920.0558657440547</v>
      </c>
      <c r="P6" s="6">
        <f t="shared" si="2"/>
        <v>1480.6863872000001</v>
      </c>
      <c r="Q6" s="1">
        <v>115</v>
      </c>
      <c r="R6" s="6">
        <v>96</v>
      </c>
      <c r="S6" s="6">
        <v>57</v>
      </c>
      <c r="T6" s="6">
        <f t="shared" ref="T6:T127" si="10">Q6-Q5</f>
        <v>37</v>
      </c>
      <c r="U6" s="20">
        <v>1E-3</v>
      </c>
      <c r="V6" s="20">
        <v>2.8000000000000001E-2</v>
      </c>
      <c r="W6" s="21" t="s">
        <v>43</v>
      </c>
      <c r="X6" s="22">
        <f t="shared" si="3"/>
        <v>0.125</v>
      </c>
      <c r="Y6" s="6"/>
      <c r="Z6" s="23"/>
      <c r="AA6" s="27">
        <f t="shared" ref="AA6:AA69" si="11">IF(ISBLANK(Y5),AA5,Y5)+AH6</f>
        <v>43627.664235845332</v>
      </c>
      <c r="AB6" s="27">
        <f t="shared" si="4"/>
        <v>43627.539235845332</v>
      </c>
      <c r="AC6" s="25">
        <f t="shared" si="5"/>
        <v>2.8819178667617962E-2</v>
      </c>
      <c r="AD6" s="28"/>
      <c r="AE6" s="28"/>
      <c r="AF6" s="14">
        <f t="shared" si="6"/>
        <v>6.7056000000000034E-3</v>
      </c>
      <c r="AG6" s="14">
        <f t="shared" si="7"/>
        <v>8.0467200000000042E-4</v>
      </c>
      <c r="AH6" s="14">
        <f t="shared" ref="AH6:AH69" si="12">AF6+AG6</f>
        <v>7.5102720000000036E-3</v>
      </c>
      <c r="AI6" s="29"/>
      <c r="AJ6" s="30"/>
      <c r="AL6" s="31"/>
      <c r="AM6" s="6">
        <f t="shared" ref="AM6:AM69" si="13">$AI$2-IF(U6&lt;0, 550, 400)*U6</f>
        <v>24.6</v>
      </c>
      <c r="AN6" s="74">
        <f t="shared" ref="AN6:AN69" si="14">U6</f>
        <v>1E-3</v>
      </c>
    </row>
    <row r="7" spans="2:40" x14ac:dyDescent="0.3">
      <c r="C7" s="14"/>
      <c r="D7" s="14"/>
      <c r="E7" s="14"/>
      <c r="F7" s="32" t="s">
        <v>64</v>
      </c>
      <c r="G7" s="16">
        <f t="shared" si="1"/>
        <v>13.270345133088995</v>
      </c>
      <c r="H7" s="17"/>
      <c r="I7" t="s">
        <v>99</v>
      </c>
      <c r="J7" s="6">
        <v>13.4</v>
      </c>
      <c r="K7" s="26">
        <v>13.4</v>
      </c>
      <c r="L7" s="6">
        <f t="shared" ref="L7:L135" si="15">K7*1.609344</f>
        <v>21.565209600000003</v>
      </c>
      <c r="M7" s="6">
        <f t="shared" si="8"/>
        <v>3.0999999999999996</v>
      </c>
      <c r="N7" s="6">
        <f t="shared" si="9"/>
        <v>4.9889663999999998</v>
      </c>
      <c r="O7" s="6">
        <f t="shared" si="0"/>
        <v>916.95586574405468</v>
      </c>
      <c r="P7" s="6">
        <f t="shared" si="2"/>
        <v>1475.6974207999999</v>
      </c>
      <c r="Q7" s="1">
        <v>757</v>
      </c>
      <c r="R7" s="1">
        <v>663</v>
      </c>
      <c r="S7" s="1">
        <v>34</v>
      </c>
      <c r="T7" s="6">
        <f t="shared" si="10"/>
        <v>642</v>
      </c>
      <c r="U7" s="20">
        <v>3.5999999999999997E-2</v>
      </c>
      <c r="V7" s="20">
        <v>0.11600000000000001</v>
      </c>
      <c r="W7" s="21" t="s">
        <v>43</v>
      </c>
      <c r="X7" s="22">
        <f t="shared" si="3"/>
        <v>0.125</v>
      </c>
      <c r="Y7" s="23"/>
      <c r="Z7" s="23"/>
      <c r="AA7" s="27">
        <f t="shared" si="11"/>
        <v>43627.677931047212</v>
      </c>
      <c r="AB7" s="27">
        <f t="shared" si="4"/>
        <v>43627.552931047212</v>
      </c>
      <c r="AC7" s="25">
        <f t="shared" si="5"/>
        <v>4.2514380547800101E-2</v>
      </c>
      <c r="AD7" s="28"/>
      <c r="AE7" s="28"/>
      <c r="AF7" s="14">
        <f t="shared" si="6"/>
        <v>1.2227858823529411E-2</v>
      </c>
      <c r="AG7" s="14">
        <f t="shared" si="7"/>
        <v>1.4673430588235292E-3</v>
      </c>
      <c r="AH7" s="14">
        <f t="shared" si="12"/>
        <v>1.369520188235294E-2</v>
      </c>
      <c r="AI7" s="29">
        <v>17</v>
      </c>
      <c r="AJ7" s="30"/>
      <c r="AL7" s="31"/>
      <c r="AM7" s="6">
        <f t="shared" si="13"/>
        <v>10.600000000000001</v>
      </c>
      <c r="AN7" s="74">
        <f t="shared" si="14"/>
        <v>3.5999999999999997E-2</v>
      </c>
    </row>
    <row r="8" spans="2:40" x14ac:dyDescent="0.3">
      <c r="C8" s="14"/>
      <c r="D8" s="14"/>
      <c r="E8" s="14"/>
      <c r="F8" s="32" t="s">
        <v>11</v>
      </c>
      <c r="G8" s="16">
        <f t="shared" si="1"/>
        <v>13.396568191994447</v>
      </c>
      <c r="H8" s="17"/>
      <c r="I8" t="s">
        <v>100</v>
      </c>
      <c r="J8" s="6">
        <v>17.399999999999999</v>
      </c>
      <c r="K8" s="26">
        <v>17.399999999999999</v>
      </c>
      <c r="L8" s="6">
        <f t="shared" si="15"/>
        <v>28.0025856</v>
      </c>
      <c r="M8" s="6">
        <f t="shared" si="8"/>
        <v>3.9999999999999982</v>
      </c>
      <c r="N8" s="6">
        <f t="shared" si="9"/>
        <v>6.4373759999999978</v>
      </c>
      <c r="O8" s="6">
        <f t="shared" si="0"/>
        <v>912.95586574405468</v>
      </c>
      <c r="P8" s="6">
        <f t="shared" si="2"/>
        <v>1469.2600448000001</v>
      </c>
      <c r="Q8" s="1">
        <v>178</v>
      </c>
      <c r="R8" s="1">
        <v>116</v>
      </c>
      <c r="S8" s="1">
        <v>694</v>
      </c>
      <c r="T8" s="6">
        <f t="shared" si="10"/>
        <v>-579</v>
      </c>
      <c r="U8" s="20">
        <v>-0.03</v>
      </c>
      <c r="V8" s="20">
        <v>5.8000000000000003E-2</v>
      </c>
      <c r="W8" s="21" t="s">
        <v>43</v>
      </c>
      <c r="X8" s="22">
        <f t="shared" si="3"/>
        <v>0.125</v>
      </c>
      <c r="Y8" s="23"/>
      <c r="Z8" s="23"/>
      <c r="AA8" s="27">
        <f t="shared" si="11"/>
        <v>43627.683190341333</v>
      </c>
      <c r="AB8" s="27">
        <f t="shared" si="4"/>
        <v>43627.558190341333</v>
      </c>
      <c r="AC8" s="25">
        <f t="shared" si="5"/>
        <v>4.7773674668860622E-2</v>
      </c>
      <c r="AD8" s="28"/>
      <c r="AE8" s="28"/>
      <c r="AF8" s="14">
        <f t="shared" si="6"/>
        <v>5.2592941176470565E-3</v>
      </c>
      <c r="AG8" s="14">
        <f t="shared" si="7"/>
        <v>0</v>
      </c>
      <c r="AH8" s="14">
        <f t="shared" si="12"/>
        <v>5.2592941176470565E-3</v>
      </c>
      <c r="AI8" s="29">
        <v>51</v>
      </c>
      <c r="AJ8" s="30">
        <v>0</v>
      </c>
      <c r="AL8" s="31"/>
      <c r="AM8" s="6">
        <f t="shared" si="13"/>
        <v>41.5</v>
      </c>
      <c r="AN8" s="74">
        <f t="shared" si="14"/>
        <v>-0.03</v>
      </c>
    </row>
    <row r="9" spans="2:40" x14ac:dyDescent="0.3">
      <c r="C9" s="14"/>
      <c r="D9" s="14"/>
      <c r="E9" s="14"/>
      <c r="F9" s="15"/>
      <c r="G9" s="16">
        <f t="shared" si="1"/>
        <v>13.718436992028728</v>
      </c>
      <c r="H9" s="17"/>
      <c r="I9" t="s">
        <v>85</v>
      </c>
      <c r="J9" s="6">
        <v>23.4</v>
      </c>
      <c r="K9" s="26">
        <v>23.4</v>
      </c>
      <c r="L9" s="6">
        <f t="shared" si="15"/>
        <v>37.658649599999997</v>
      </c>
      <c r="M9" s="6">
        <f t="shared" si="8"/>
        <v>6</v>
      </c>
      <c r="N9" s="6">
        <f t="shared" si="9"/>
        <v>9.6560640000000006</v>
      </c>
      <c r="O9" s="6">
        <f t="shared" si="0"/>
        <v>906.95586574405468</v>
      </c>
      <c r="P9" s="6">
        <f t="shared" si="2"/>
        <v>1459.6039808</v>
      </c>
      <c r="Q9" s="1">
        <v>458</v>
      </c>
      <c r="R9" s="1">
        <v>486</v>
      </c>
      <c r="S9" s="1">
        <v>783</v>
      </c>
      <c r="T9" s="6">
        <f t="shared" si="10"/>
        <v>280</v>
      </c>
      <c r="U9" s="20">
        <v>-1.2E-2</v>
      </c>
      <c r="V9" s="20">
        <v>5.7000000000000002E-2</v>
      </c>
      <c r="W9" s="21" t="s">
        <v>43</v>
      </c>
      <c r="X9" s="22">
        <f t="shared" si="3"/>
        <v>0.125</v>
      </c>
      <c r="Y9" s="23"/>
      <c r="Z9" s="23"/>
      <c r="AA9" s="27">
        <f t="shared" si="11"/>
        <v>43627.696601541335</v>
      </c>
      <c r="AB9" s="27">
        <f t="shared" si="4"/>
        <v>43627.571601541335</v>
      </c>
      <c r="AC9" s="25">
        <f t="shared" si="5"/>
        <v>6.1184874670288991E-2</v>
      </c>
      <c r="AD9" s="28"/>
      <c r="AE9" s="28"/>
      <c r="AF9" s="14">
        <f t="shared" si="6"/>
        <v>1.34112E-2</v>
      </c>
      <c r="AG9" s="14">
        <f t="shared" si="7"/>
        <v>0</v>
      </c>
      <c r="AH9" s="14">
        <f t="shared" si="12"/>
        <v>1.34112E-2</v>
      </c>
      <c r="AI9" s="29">
        <v>30</v>
      </c>
      <c r="AJ9" s="30">
        <v>0</v>
      </c>
      <c r="AL9" s="31"/>
      <c r="AM9" s="6">
        <f t="shared" si="13"/>
        <v>31.6</v>
      </c>
      <c r="AN9" s="74">
        <f t="shared" si="14"/>
        <v>-1.2E-2</v>
      </c>
    </row>
    <row r="10" spans="2:40" x14ac:dyDescent="0.3">
      <c r="C10" s="14"/>
      <c r="D10" s="14"/>
      <c r="E10" s="14"/>
      <c r="F10" s="15"/>
      <c r="G10" s="16">
        <f t="shared" si="1"/>
        <v>13.891473658906762</v>
      </c>
      <c r="H10" s="17"/>
      <c r="I10" t="s">
        <v>83</v>
      </c>
      <c r="J10" s="6">
        <v>25.8</v>
      </c>
      <c r="K10" s="26">
        <v>25.8</v>
      </c>
      <c r="L10" s="6">
        <f t="shared" si="15"/>
        <v>41.521075200000006</v>
      </c>
      <c r="M10" s="6">
        <f t="shared" si="8"/>
        <v>2.4000000000000021</v>
      </c>
      <c r="N10" s="6">
        <f t="shared" si="9"/>
        <v>3.8624256000000039</v>
      </c>
      <c r="O10" s="6">
        <f t="shared" si="0"/>
        <v>904.5558657440547</v>
      </c>
      <c r="P10" s="6">
        <f t="shared" si="2"/>
        <v>1455.7415552</v>
      </c>
      <c r="Q10" s="1">
        <v>563</v>
      </c>
      <c r="R10" s="1">
        <v>378</v>
      </c>
      <c r="S10" s="1">
        <v>96</v>
      </c>
      <c r="T10" s="6">
        <f t="shared" si="10"/>
        <v>105</v>
      </c>
      <c r="U10" s="20">
        <v>8.0000000000000002E-3</v>
      </c>
      <c r="V10" s="20">
        <v>5.5E-2</v>
      </c>
      <c r="W10" s="21" t="s">
        <v>43</v>
      </c>
      <c r="X10" s="22">
        <f t="shared" si="3"/>
        <v>0.125</v>
      </c>
      <c r="Y10" s="23"/>
      <c r="Z10" s="23"/>
      <c r="AA10" s="27">
        <f t="shared" si="11"/>
        <v>43627.703811402454</v>
      </c>
      <c r="AB10" s="27">
        <f t="shared" si="4"/>
        <v>43627.578811402454</v>
      </c>
      <c r="AC10" s="25">
        <f t="shared" si="5"/>
        <v>6.8394735790207051E-2</v>
      </c>
      <c r="AD10" s="28"/>
      <c r="AE10" s="28"/>
      <c r="AF10" s="14">
        <f t="shared" si="6"/>
        <v>6.4373760000000059E-3</v>
      </c>
      <c r="AG10" s="14">
        <f t="shared" si="7"/>
        <v>7.7248512000000066E-4</v>
      </c>
      <c r="AH10" s="14">
        <f t="shared" si="12"/>
        <v>7.2098611200000062E-3</v>
      </c>
      <c r="AI10" s="29"/>
      <c r="AJ10" s="30"/>
      <c r="AL10" s="31"/>
      <c r="AM10" s="6">
        <f t="shared" si="13"/>
        <v>21.8</v>
      </c>
      <c r="AN10" s="74">
        <f t="shared" si="14"/>
        <v>8.0000000000000002E-3</v>
      </c>
    </row>
    <row r="11" spans="2:40" x14ac:dyDescent="0.3">
      <c r="C11" s="14"/>
      <c r="D11" s="14"/>
      <c r="E11" s="14"/>
      <c r="F11" s="32" t="s">
        <v>64</v>
      </c>
      <c r="G11" s="16">
        <f t="shared" si="1"/>
        <v>14.191884538857266</v>
      </c>
      <c r="H11" s="17"/>
      <c r="I11" t="s">
        <v>84</v>
      </c>
      <c r="J11" s="6">
        <v>28.3</v>
      </c>
      <c r="K11" s="26">
        <v>28.3</v>
      </c>
      <c r="L11" s="6">
        <f t="shared" si="15"/>
        <v>45.544435200000002</v>
      </c>
      <c r="M11" s="6">
        <f t="shared" si="8"/>
        <v>2.5</v>
      </c>
      <c r="N11" s="6">
        <f t="shared" si="9"/>
        <v>4.0233600000000003</v>
      </c>
      <c r="O11" s="6">
        <f t="shared" si="0"/>
        <v>902.0558657440547</v>
      </c>
      <c r="P11" s="6">
        <f t="shared" si="2"/>
        <v>1451.7181952000001</v>
      </c>
      <c r="Q11" s="1">
        <v>1220</v>
      </c>
      <c r="R11" s="1">
        <v>653</v>
      </c>
      <c r="S11" s="1">
        <v>4</v>
      </c>
      <c r="T11" s="6">
        <f t="shared" si="10"/>
        <v>657</v>
      </c>
      <c r="U11" s="20">
        <v>5.2999999999999999E-2</v>
      </c>
      <c r="V11" s="20">
        <v>9.2999999999999999E-2</v>
      </c>
      <c r="W11" s="21" t="s">
        <v>43</v>
      </c>
      <c r="X11" s="22">
        <f t="shared" si="3"/>
        <v>0.125</v>
      </c>
      <c r="Y11" s="23"/>
      <c r="Z11" s="23"/>
      <c r="AA11" s="27">
        <f t="shared" si="11"/>
        <v>43627.716328522452</v>
      </c>
      <c r="AB11" s="27">
        <f t="shared" si="4"/>
        <v>43627.591328522452</v>
      </c>
      <c r="AC11" s="25">
        <f t="shared" si="5"/>
        <v>8.0911855788144749E-2</v>
      </c>
      <c r="AD11" s="28"/>
      <c r="AE11" s="28"/>
      <c r="AF11" s="14">
        <f t="shared" si="6"/>
        <v>1.1176E-2</v>
      </c>
      <c r="AG11" s="14">
        <f t="shared" si="7"/>
        <v>1.3411199999999999E-3</v>
      </c>
      <c r="AH11" s="14">
        <f t="shared" si="12"/>
        <v>1.251712E-2</v>
      </c>
      <c r="AI11" s="29">
        <v>15</v>
      </c>
      <c r="AJ11" s="30"/>
      <c r="AL11" s="31"/>
      <c r="AM11" s="6">
        <f t="shared" si="13"/>
        <v>3.8000000000000007</v>
      </c>
      <c r="AN11" s="74">
        <f t="shared" si="14"/>
        <v>5.2999999999999999E-2</v>
      </c>
    </row>
    <row r="12" spans="2:40" x14ac:dyDescent="0.3">
      <c r="C12" s="14"/>
      <c r="D12" s="14"/>
      <c r="E12" s="14"/>
      <c r="F12" s="15"/>
      <c r="G12" s="16">
        <f t="shared" si="1"/>
        <v>14.386550789116882</v>
      </c>
      <c r="H12" s="17"/>
      <c r="I12" t="s">
        <v>82</v>
      </c>
      <c r="J12" s="6">
        <v>31</v>
      </c>
      <c r="K12" s="26">
        <v>31</v>
      </c>
      <c r="L12" s="6">
        <f t="shared" si="15"/>
        <v>49.889664000000003</v>
      </c>
      <c r="M12" s="6">
        <f t="shared" si="8"/>
        <v>2.6999999999999993</v>
      </c>
      <c r="N12" s="6">
        <f t="shared" si="9"/>
        <v>4.3452287999999992</v>
      </c>
      <c r="O12" s="6">
        <f t="shared" si="0"/>
        <v>899.35586574405465</v>
      </c>
      <c r="P12" s="6">
        <f t="shared" si="2"/>
        <v>1447.3729664</v>
      </c>
      <c r="Q12" s="1">
        <v>1347</v>
      </c>
      <c r="R12" s="1">
        <v>365</v>
      </c>
      <c r="S12" s="1">
        <v>241</v>
      </c>
      <c r="T12" s="6">
        <f t="shared" si="10"/>
        <v>127</v>
      </c>
      <c r="U12" s="20">
        <v>-1E-3</v>
      </c>
      <c r="V12" s="20">
        <v>7.3999999999999996E-2</v>
      </c>
      <c r="W12" s="21" t="s">
        <v>43</v>
      </c>
      <c r="X12" s="22">
        <f t="shared" si="3"/>
        <v>0.125</v>
      </c>
      <c r="Y12" s="23"/>
      <c r="Z12" s="23"/>
      <c r="AA12" s="27">
        <f t="shared" si="11"/>
        <v>43627.724439616213</v>
      </c>
      <c r="AB12" s="27">
        <f t="shared" si="4"/>
        <v>43627.599439616213</v>
      </c>
      <c r="AC12" s="25">
        <f t="shared" si="5"/>
        <v>8.902294954896206E-2</v>
      </c>
      <c r="AD12" s="28"/>
      <c r="AE12" s="28"/>
      <c r="AF12" s="14">
        <f t="shared" si="6"/>
        <v>7.2420479999999983E-3</v>
      </c>
      <c r="AG12" s="14">
        <f t="shared" si="7"/>
        <v>8.6904575999999982E-4</v>
      </c>
      <c r="AH12" s="14">
        <f t="shared" si="12"/>
        <v>8.1110937599999985E-3</v>
      </c>
      <c r="AI12" s="29"/>
      <c r="AJ12" s="30"/>
      <c r="AL12" s="31"/>
      <c r="AM12" s="6">
        <f t="shared" si="13"/>
        <v>25.55</v>
      </c>
      <c r="AN12" s="74">
        <f t="shared" si="14"/>
        <v>-1E-3</v>
      </c>
    </row>
    <row r="13" spans="2:40" x14ac:dyDescent="0.3">
      <c r="C13" s="14"/>
      <c r="D13" s="14"/>
      <c r="E13" s="14"/>
      <c r="F13" s="15"/>
      <c r="G13" s="16">
        <f t="shared" si="1"/>
        <v>14.783093150763307</v>
      </c>
      <c r="H13" s="17"/>
      <c r="I13" t="s">
        <v>87</v>
      </c>
      <c r="J13" s="6">
        <v>36.5</v>
      </c>
      <c r="K13" s="26">
        <v>36.5</v>
      </c>
      <c r="L13" s="6">
        <f t="shared" si="15"/>
        <v>58.741056</v>
      </c>
      <c r="M13" s="6">
        <f t="shared" si="8"/>
        <v>5.5</v>
      </c>
      <c r="N13" s="6">
        <f t="shared" si="9"/>
        <v>8.8513920000000006</v>
      </c>
      <c r="O13" s="6">
        <f t="shared" si="0"/>
        <v>893.85586574405465</v>
      </c>
      <c r="P13" s="6">
        <f t="shared" si="2"/>
        <v>1438.5215744</v>
      </c>
      <c r="Q13" s="1">
        <v>1527</v>
      </c>
      <c r="R13" s="1">
        <v>306</v>
      </c>
      <c r="S13" s="1">
        <v>133</v>
      </c>
      <c r="T13" s="6">
        <f t="shared" si="10"/>
        <v>180</v>
      </c>
      <c r="U13" s="20">
        <v>4.0000000000000001E-3</v>
      </c>
      <c r="V13" s="20">
        <v>3.2000000000000001E-2</v>
      </c>
      <c r="W13" s="21" t="s">
        <v>43</v>
      </c>
      <c r="X13" s="22">
        <f t="shared" si="3"/>
        <v>0.125</v>
      </c>
      <c r="Y13" s="23"/>
      <c r="Z13" s="23"/>
      <c r="AA13" s="27">
        <f t="shared" si="11"/>
        <v>43627.740962214615</v>
      </c>
      <c r="AB13" s="27">
        <f t="shared" si="4"/>
        <v>43627.615962214615</v>
      </c>
      <c r="AC13" s="25">
        <f t="shared" si="5"/>
        <v>0.10554554795089643</v>
      </c>
      <c r="AD13" s="28"/>
      <c r="AE13" s="28"/>
      <c r="AF13" s="14">
        <f t="shared" si="6"/>
        <v>1.4752320000000001E-2</v>
      </c>
      <c r="AG13" s="14">
        <f t="shared" si="7"/>
        <v>1.7702784E-3</v>
      </c>
      <c r="AH13" s="14">
        <f t="shared" si="12"/>
        <v>1.6522598400000001E-2</v>
      </c>
      <c r="AI13" s="29"/>
      <c r="AJ13" s="30"/>
      <c r="AL13" s="31"/>
      <c r="AM13" s="6">
        <f t="shared" si="13"/>
        <v>23.4</v>
      </c>
      <c r="AN13" s="74">
        <f t="shared" si="14"/>
        <v>4.0000000000000001E-3</v>
      </c>
    </row>
    <row r="14" spans="2:40" x14ac:dyDescent="0.3">
      <c r="C14" s="14"/>
      <c r="D14" s="14"/>
      <c r="E14" s="14"/>
      <c r="F14" s="32" t="s">
        <v>65</v>
      </c>
      <c r="G14" s="16">
        <f t="shared" si="1"/>
        <v>14.83868867077399</v>
      </c>
      <c r="H14" s="17"/>
      <c r="I14" t="s">
        <v>88</v>
      </c>
      <c r="J14" s="6">
        <v>38.4</v>
      </c>
      <c r="K14" s="26">
        <v>38.4</v>
      </c>
      <c r="L14" s="6">
        <f t="shared" si="15"/>
        <v>61.798809599999998</v>
      </c>
      <c r="M14" s="6">
        <f t="shared" si="8"/>
        <v>1.8999999999999986</v>
      </c>
      <c r="N14" s="6">
        <f t="shared" si="9"/>
        <v>3.0577535999999981</v>
      </c>
      <c r="O14" s="6">
        <f t="shared" si="0"/>
        <v>891.95586574405468</v>
      </c>
      <c r="P14" s="6">
        <f t="shared" si="2"/>
        <v>1435.4638208000001</v>
      </c>
      <c r="Q14" s="1">
        <v>992</v>
      </c>
      <c r="R14" s="1">
        <v>6</v>
      </c>
      <c r="S14" s="1">
        <v>540</v>
      </c>
      <c r="T14" s="6">
        <f t="shared" si="10"/>
        <v>-535</v>
      </c>
      <c r="U14" s="20">
        <v>-6.3E-2</v>
      </c>
      <c r="V14" s="20">
        <v>-4.0000000000000001E-3</v>
      </c>
      <c r="W14" s="21" t="s">
        <v>43</v>
      </c>
      <c r="X14" s="22">
        <f t="shared" si="3"/>
        <v>0.125</v>
      </c>
      <c r="Y14" s="23"/>
      <c r="Z14" s="23"/>
      <c r="AA14" s="27">
        <f t="shared" si="11"/>
        <v>43627.743278694616</v>
      </c>
      <c r="AB14" s="27">
        <f t="shared" si="4"/>
        <v>43627.618278694616</v>
      </c>
      <c r="AC14" s="25">
        <f t="shared" si="5"/>
        <v>0.10786202795134159</v>
      </c>
      <c r="AD14" s="28"/>
      <c r="AE14" s="28"/>
      <c r="AF14" s="14">
        <f t="shared" si="6"/>
        <v>2.3164799999999988E-3</v>
      </c>
      <c r="AG14" s="14">
        <f t="shared" si="7"/>
        <v>0</v>
      </c>
      <c r="AH14" s="14">
        <f t="shared" si="12"/>
        <v>2.3164799999999988E-3</v>
      </c>
      <c r="AI14" s="29">
        <v>55</v>
      </c>
      <c r="AJ14" s="30">
        <v>0</v>
      </c>
      <c r="AL14" s="31"/>
      <c r="AM14" s="6">
        <f t="shared" si="13"/>
        <v>59.65</v>
      </c>
      <c r="AN14" s="74">
        <f t="shared" si="14"/>
        <v>-6.3E-2</v>
      </c>
    </row>
    <row r="15" spans="2:40" x14ac:dyDescent="0.3">
      <c r="C15" s="14"/>
      <c r="D15" s="14"/>
      <c r="E15" s="14"/>
      <c r="F15" s="15"/>
      <c r="G15" s="16">
        <f t="shared" si="1"/>
        <v>15.069404226669576</v>
      </c>
      <c r="H15" s="17"/>
      <c r="I15" t="s">
        <v>81</v>
      </c>
      <c r="J15" s="6">
        <v>41.6</v>
      </c>
      <c r="K15" s="26">
        <v>41.6</v>
      </c>
      <c r="L15" s="6">
        <f t="shared" si="15"/>
        <v>66.94871040000001</v>
      </c>
      <c r="M15" s="6">
        <f t="shared" si="8"/>
        <v>3.2000000000000028</v>
      </c>
      <c r="N15" s="6">
        <f t="shared" si="9"/>
        <v>5.1499008000000046</v>
      </c>
      <c r="O15" s="6">
        <f t="shared" si="0"/>
        <v>888.75586574405463</v>
      </c>
      <c r="P15" s="6">
        <f t="shared" si="2"/>
        <v>1430.3139200000001</v>
      </c>
      <c r="Q15" s="1">
        <v>1031</v>
      </c>
      <c r="R15" s="1">
        <v>208</v>
      </c>
      <c r="S15" s="1">
        <v>161</v>
      </c>
      <c r="T15" s="6">
        <f t="shared" si="10"/>
        <v>39</v>
      </c>
      <c r="U15" s="20">
        <v>1.2999999999999999E-2</v>
      </c>
      <c r="V15" s="20">
        <v>8.4000000000000005E-2</v>
      </c>
      <c r="W15" s="21" t="s">
        <v>43</v>
      </c>
      <c r="X15" s="22">
        <f t="shared" si="3"/>
        <v>0.125</v>
      </c>
      <c r="Y15" s="23"/>
      <c r="Z15" s="23"/>
      <c r="AA15" s="27">
        <f t="shared" si="11"/>
        <v>43627.752891842778</v>
      </c>
      <c r="AB15" s="27">
        <f t="shared" si="4"/>
        <v>43627.627891842778</v>
      </c>
      <c r="AC15" s="25">
        <f t="shared" si="5"/>
        <v>0.11747517611365765</v>
      </c>
      <c r="AD15" s="28"/>
      <c r="AE15" s="28"/>
      <c r="AF15" s="14">
        <f t="shared" si="6"/>
        <v>8.5831680000000073E-3</v>
      </c>
      <c r="AG15" s="14">
        <f t="shared" si="7"/>
        <v>1.0299801600000009E-3</v>
      </c>
      <c r="AH15" s="14">
        <f t="shared" si="12"/>
        <v>9.6131481600000082E-3</v>
      </c>
      <c r="AI15" s="29"/>
      <c r="AJ15" s="30"/>
      <c r="AL15" s="31"/>
      <c r="AM15" s="6">
        <f t="shared" si="13"/>
        <v>19.8</v>
      </c>
      <c r="AN15" s="74">
        <f t="shared" si="14"/>
        <v>1.2999999999999999E-2</v>
      </c>
    </row>
    <row r="16" spans="2:40" x14ac:dyDescent="0.3">
      <c r="C16" s="14"/>
      <c r="D16" s="14"/>
      <c r="E16" s="14"/>
      <c r="F16" s="32" t="s">
        <v>64</v>
      </c>
      <c r="G16" s="16">
        <f t="shared" si="1"/>
        <v>15.814423209114466</v>
      </c>
      <c r="H16" s="17"/>
      <c r="I16" t="s">
        <v>102</v>
      </c>
      <c r="J16" s="6">
        <v>47.8</v>
      </c>
      <c r="K16" s="26">
        <v>47.8</v>
      </c>
      <c r="L16" s="6">
        <f t="shared" si="15"/>
        <v>76.926643200000001</v>
      </c>
      <c r="M16" s="6">
        <f t="shared" si="8"/>
        <v>6.1999999999999957</v>
      </c>
      <c r="N16" s="6">
        <f t="shared" si="9"/>
        <v>9.9779327999999943</v>
      </c>
      <c r="O16" s="6">
        <f t="shared" si="0"/>
        <v>882.5558657440547</v>
      </c>
      <c r="P16" s="6">
        <f t="shared" si="2"/>
        <v>1420.3359872000001</v>
      </c>
      <c r="Q16" s="1">
        <v>2724</v>
      </c>
      <c r="R16" s="1">
        <v>1693</v>
      </c>
      <c r="S16" s="1">
        <v>30</v>
      </c>
      <c r="T16" s="6">
        <f t="shared" si="10"/>
        <v>1693</v>
      </c>
      <c r="U16" s="20">
        <v>6.2E-2</v>
      </c>
      <c r="V16" s="20">
        <v>0.09</v>
      </c>
      <c r="W16" s="21" t="s">
        <v>43</v>
      </c>
      <c r="X16" s="22">
        <f t="shared" si="3"/>
        <v>0.125</v>
      </c>
      <c r="Y16" s="23"/>
      <c r="Z16" s="23"/>
      <c r="AA16" s="27">
        <f t="shared" si="11"/>
        <v>43627.78393430038</v>
      </c>
      <c r="AB16" s="27">
        <f t="shared" si="4"/>
        <v>43627.65893430038</v>
      </c>
      <c r="AC16" s="25">
        <f t="shared" si="5"/>
        <v>0.14851763371552806</v>
      </c>
      <c r="AD16" s="28"/>
      <c r="AE16" s="28"/>
      <c r="AF16" s="14">
        <f t="shared" si="6"/>
        <v>2.7716479999999984E-2</v>
      </c>
      <c r="AG16" s="14">
        <f t="shared" si="7"/>
        <v>3.325977599999998E-3</v>
      </c>
      <c r="AH16" s="14">
        <f t="shared" si="12"/>
        <v>3.1042457599999983E-2</v>
      </c>
      <c r="AI16" s="29">
        <v>15</v>
      </c>
      <c r="AJ16" s="30"/>
      <c r="AL16" s="31"/>
      <c r="AM16" s="6">
        <f t="shared" si="13"/>
        <v>0.19999999999999929</v>
      </c>
      <c r="AN16" s="74">
        <f t="shared" si="14"/>
        <v>6.2E-2</v>
      </c>
    </row>
    <row r="17" spans="1:40" x14ac:dyDescent="0.3">
      <c r="C17" s="14"/>
      <c r="D17" s="14"/>
      <c r="E17" s="14"/>
      <c r="F17" s="32"/>
      <c r="G17" s="16">
        <f t="shared" si="1"/>
        <v>15.888453033054247</v>
      </c>
      <c r="H17" s="17"/>
      <c r="I17" t="s">
        <v>103</v>
      </c>
      <c r="J17" s="6">
        <v>50.1</v>
      </c>
      <c r="K17" s="26">
        <v>50.1</v>
      </c>
      <c r="L17" s="6">
        <f t="shared" si="15"/>
        <v>80.628134400000008</v>
      </c>
      <c r="M17" s="6">
        <f t="shared" si="8"/>
        <v>2.3000000000000043</v>
      </c>
      <c r="N17" s="6">
        <f t="shared" si="9"/>
        <v>3.7014912000000071</v>
      </c>
      <c r="O17" s="6">
        <f t="shared" si="0"/>
        <v>880.25586574405463</v>
      </c>
      <c r="P17" s="6">
        <f t="shared" si="2"/>
        <v>1416.6344959999999</v>
      </c>
      <c r="Q17" s="1">
        <v>2385</v>
      </c>
      <c r="R17" s="1">
        <v>71</v>
      </c>
      <c r="S17" s="1">
        <v>412</v>
      </c>
      <c r="T17" s="6">
        <f t="shared" si="10"/>
        <v>-339</v>
      </c>
      <c r="U17" s="20">
        <v>-2.9000000000000001E-2</v>
      </c>
      <c r="V17" s="20">
        <v>5.0999999999999997E-2</v>
      </c>
      <c r="W17" s="21" t="s">
        <v>43</v>
      </c>
      <c r="X17" s="22">
        <f t="shared" si="3"/>
        <v>0.125</v>
      </c>
      <c r="Y17" s="23"/>
      <c r="Z17" s="23"/>
      <c r="AA17" s="27">
        <f t="shared" si="11"/>
        <v>43627.787018876377</v>
      </c>
      <c r="AB17" s="27">
        <f t="shared" si="4"/>
        <v>43627.662018876377</v>
      </c>
      <c r="AC17" s="25">
        <f t="shared" si="5"/>
        <v>0.15160220971301896</v>
      </c>
      <c r="AD17" s="28"/>
      <c r="AE17" s="28"/>
      <c r="AF17" s="14">
        <f t="shared" si="6"/>
        <v>3.084576000000006E-3</v>
      </c>
      <c r="AG17" s="14">
        <f t="shared" si="7"/>
        <v>0</v>
      </c>
      <c r="AH17" s="14">
        <f t="shared" si="12"/>
        <v>3.084576000000006E-3</v>
      </c>
      <c r="AI17" s="29">
        <v>50</v>
      </c>
      <c r="AJ17" s="30">
        <v>0</v>
      </c>
      <c r="AL17" s="31"/>
      <c r="AM17" s="6">
        <f t="shared" si="13"/>
        <v>40.950000000000003</v>
      </c>
      <c r="AN17" s="74">
        <f t="shared" si="14"/>
        <v>-2.9000000000000001E-2</v>
      </c>
    </row>
    <row r="18" spans="1:40" x14ac:dyDescent="0.3">
      <c r="C18" s="14"/>
      <c r="D18" s="14"/>
      <c r="E18" s="14"/>
      <c r="F18" s="32"/>
      <c r="G18" s="16">
        <f t="shared" si="1"/>
        <v>16.385933450306766</v>
      </c>
      <c r="H18" s="17"/>
      <c r="I18" t="s">
        <v>104</v>
      </c>
      <c r="J18" s="6">
        <v>57</v>
      </c>
      <c r="K18" s="26">
        <v>57</v>
      </c>
      <c r="L18" s="6">
        <f t="shared" si="15"/>
        <v>91.732607999999999</v>
      </c>
      <c r="M18" s="6">
        <f t="shared" si="8"/>
        <v>6.8999999999999986</v>
      </c>
      <c r="N18" s="6">
        <f t="shared" si="9"/>
        <v>11.104473599999999</v>
      </c>
      <c r="O18" s="6">
        <f t="shared" si="0"/>
        <v>873.35586574405465</v>
      </c>
      <c r="P18" s="6">
        <f t="shared" si="2"/>
        <v>1405.5300224</v>
      </c>
      <c r="Q18" s="1">
        <v>2756</v>
      </c>
      <c r="R18" s="1">
        <v>528</v>
      </c>
      <c r="S18" s="1">
        <v>100</v>
      </c>
      <c r="T18" s="6">
        <f t="shared" si="10"/>
        <v>371</v>
      </c>
      <c r="U18" s="20">
        <v>1.2999999999999999E-2</v>
      </c>
      <c r="V18" s="20">
        <v>6.0999999999999999E-2</v>
      </c>
      <c r="W18" s="21" t="s">
        <v>43</v>
      </c>
      <c r="X18" s="22">
        <f t="shared" si="3"/>
        <v>0.125</v>
      </c>
      <c r="Y18" s="23"/>
      <c r="Z18" s="23"/>
      <c r="AA18" s="27">
        <f t="shared" si="11"/>
        <v>43627.807747227096</v>
      </c>
      <c r="AB18" s="27">
        <f t="shared" si="4"/>
        <v>43627.682747227096</v>
      </c>
      <c r="AC18" s="25">
        <f t="shared" si="5"/>
        <v>0.17233056043187389</v>
      </c>
      <c r="AD18" s="28"/>
      <c r="AE18" s="28"/>
      <c r="AF18" s="14">
        <f t="shared" si="6"/>
        <v>1.8507455999999999E-2</v>
      </c>
      <c r="AG18" s="14">
        <f t="shared" si="7"/>
        <v>2.2208947199999999E-3</v>
      </c>
      <c r="AH18" s="14">
        <f t="shared" si="12"/>
        <v>2.0728350719999997E-2</v>
      </c>
      <c r="AI18" s="29"/>
      <c r="AJ18" s="30"/>
      <c r="AL18" s="31"/>
      <c r="AM18" s="6">
        <f t="shared" si="13"/>
        <v>19.8</v>
      </c>
      <c r="AN18" s="74">
        <f t="shared" si="14"/>
        <v>1.2999999999999999E-2</v>
      </c>
    </row>
    <row r="19" spans="1:40" x14ac:dyDescent="0.3">
      <c r="C19" s="14"/>
      <c r="D19" s="14"/>
      <c r="E19" s="14"/>
      <c r="F19" s="15"/>
      <c r="G19" s="16">
        <f t="shared" si="1"/>
        <v>16.94830261770403</v>
      </c>
      <c r="H19" s="17"/>
      <c r="I19" t="s">
        <v>86</v>
      </c>
      <c r="J19" s="6">
        <v>64.8</v>
      </c>
      <c r="K19" s="26">
        <v>64.8</v>
      </c>
      <c r="L19" s="6">
        <f t="shared" si="15"/>
        <v>104.2854912</v>
      </c>
      <c r="M19" s="6">
        <f t="shared" si="8"/>
        <v>7.7999999999999972</v>
      </c>
      <c r="N19" s="6">
        <f t="shared" si="9"/>
        <v>12.552883199999997</v>
      </c>
      <c r="O19" s="6">
        <f t="shared" si="0"/>
        <v>865.5558657440547</v>
      </c>
      <c r="P19" s="6">
        <f t="shared" si="2"/>
        <v>1392.9771392</v>
      </c>
      <c r="Q19" s="1">
        <v>2852</v>
      </c>
      <c r="R19" s="1">
        <v>311</v>
      </c>
      <c r="S19" s="1">
        <v>212</v>
      </c>
      <c r="T19" s="6">
        <f t="shared" si="10"/>
        <v>96</v>
      </c>
      <c r="U19" s="20">
        <v>2E-3</v>
      </c>
      <c r="V19" s="20">
        <v>4.9000000000000002E-2</v>
      </c>
      <c r="W19" s="21" t="s">
        <v>43</v>
      </c>
      <c r="X19" s="22">
        <f t="shared" si="3"/>
        <v>0.125</v>
      </c>
      <c r="Y19" s="23"/>
      <c r="Z19" s="23"/>
      <c r="AA19" s="27">
        <f t="shared" si="11"/>
        <v>43627.831179275738</v>
      </c>
      <c r="AB19" s="27">
        <f t="shared" si="4"/>
        <v>43627.706179275738</v>
      </c>
      <c r="AC19" s="25">
        <f t="shared" si="5"/>
        <v>0.19576260907342657</v>
      </c>
      <c r="AD19" s="28"/>
      <c r="AE19" s="28"/>
      <c r="AF19" s="14">
        <f t="shared" si="6"/>
        <v>2.0921471999999997E-2</v>
      </c>
      <c r="AG19" s="14">
        <f t="shared" si="7"/>
        <v>2.5105766399999997E-3</v>
      </c>
      <c r="AH19" s="14">
        <f t="shared" si="12"/>
        <v>2.3432048639999994E-2</v>
      </c>
      <c r="AI19" s="29"/>
      <c r="AJ19" s="30"/>
      <c r="AL19" s="31"/>
      <c r="AM19" s="6">
        <f t="shared" si="13"/>
        <v>24.2</v>
      </c>
      <c r="AN19" s="74">
        <f t="shared" si="14"/>
        <v>2E-3</v>
      </c>
    </row>
    <row r="20" spans="1:40" x14ac:dyDescent="0.3">
      <c r="C20" s="14"/>
      <c r="D20" s="14"/>
      <c r="E20" s="14"/>
      <c r="F20" s="15"/>
      <c r="G20" s="16">
        <f t="shared" si="1"/>
        <v>17.885768520296551</v>
      </c>
      <c r="H20" s="17"/>
      <c r="I20" t="s">
        <v>53</v>
      </c>
      <c r="J20" s="6">
        <v>76.242245287520873</v>
      </c>
      <c r="K20" s="26">
        <v>76.242245287520873</v>
      </c>
      <c r="L20" s="6">
        <f t="shared" si="15"/>
        <v>122.7</v>
      </c>
      <c r="M20" s="6">
        <f t="shared" si="8"/>
        <v>11.442245287520876</v>
      </c>
      <c r="N20" s="6">
        <f t="shared" si="9"/>
        <v>18.414508799999997</v>
      </c>
      <c r="O20" s="6">
        <f t="shared" si="0"/>
        <v>854.11362045653379</v>
      </c>
      <c r="P20" s="6">
        <f t="shared" si="2"/>
        <v>1374.5626304</v>
      </c>
      <c r="Q20" s="1">
        <v>4199</v>
      </c>
      <c r="R20" s="1">
        <v>1410</v>
      </c>
      <c r="S20" s="1">
        <v>58</v>
      </c>
      <c r="T20" s="6">
        <f t="shared" si="10"/>
        <v>1347</v>
      </c>
      <c r="U20" s="20">
        <v>2.3E-2</v>
      </c>
      <c r="V20" s="20">
        <v>5.1999999999999998E-2</v>
      </c>
      <c r="W20" s="21" t="s">
        <v>43</v>
      </c>
      <c r="X20" s="22">
        <f t="shared" si="3"/>
        <v>0.125</v>
      </c>
      <c r="Y20" s="22"/>
      <c r="Z20" s="22"/>
      <c r="AA20" s="27">
        <f t="shared" si="11"/>
        <v>43627.870240355012</v>
      </c>
      <c r="AB20" s="27">
        <f t="shared" si="4"/>
        <v>43627.745240355012</v>
      </c>
      <c r="AC20" s="25">
        <f t="shared" si="5"/>
        <v>0.23482368834811496</v>
      </c>
      <c r="AD20" s="28"/>
      <c r="AE20" s="28"/>
      <c r="AF20" s="14">
        <f t="shared" si="6"/>
        <v>3.4875963636363631E-2</v>
      </c>
      <c r="AG20" s="14">
        <f t="shared" si="7"/>
        <v>4.1851156363636359E-3</v>
      </c>
      <c r="AH20" s="14">
        <f t="shared" si="12"/>
        <v>3.906107927272727E-2</v>
      </c>
      <c r="AI20" s="29">
        <v>22</v>
      </c>
      <c r="AJ20" s="30"/>
      <c r="AL20" s="31"/>
      <c r="AM20" s="6">
        <f t="shared" si="13"/>
        <v>15.8</v>
      </c>
      <c r="AN20" s="74">
        <f t="shared" si="14"/>
        <v>2.3E-2</v>
      </c>
    </row>
    <row r="21" spans="1:40" x14ac:dyDescent="0.3">
      <c r="A21" t="s">
        <v>12</v>
      </c>
      <c r="B21">
        <v>1</v>
      </c>
      <c r="C21" s="14">
        <v>0.21319444444444444</v>
      </c>
      <c r="D21" s="14">
        <f>SUM(AH5:AH21)</f>
        <v>0.24836535500606061</v>
      </c>
      <c r="E21" s="14"/>
      <c r="F21" s="32" t="s">
        <v>65</v>
      </c>
      <c r="G21" s="16">
        <f t="shared" si="1"/>
        <v>18.210768520308193</v>
      </c>
      <c r="H21" s="17"/>
      <c r="I21" t="s">
        <v>27</v>
      </c>
      <c r="J21" s="6">
        <v>88.358983536148884</v>
      </c>
      <c r="K21" s="26">
        <v>88.358983536148884</v>
      </c>
      <c r="L21" s="6">
        <f t="shared" si="15"/>
        <v>142.19999999999999</v>
      </c>
      <c r="M21" s="6">
        <f t="shared" si="8"/>
        <v>12.11673824862801</v>
      </c>
      <c r="N21" s="6">
        <f t="shared" si="9"/>
        <v>19.499999999999996</v>
      </c>
      <c r="O21" s="6">
        <f t="shared" si="0"/>
        <v>841.99688220790574</v>
      </c>
      <c r="P21" s="6">
        <f t="shared" si="2"/>
        <v>1355.0626304</v>
      </c>
      <c r="Q21" s="1">
        <v>596.95999999999992</v>
      </c>
      <c r="R21" s="1">
        <v>15</v>
      </c>
      <c r="S21" s="1">
        <v>3598</v>
      </c>
      <c r="T21" s="6">
        <f t="shared" si="10"/>
        <v>-3602.04</v>
      </c>
      <c r="U21" s="20">
        <v>-6.3E-2</v>
      </c>
      <c r="V21" s="20">
        <v>3.0000000000000001E-3</v>
      </c>
      <c r="W21" s="21" t="s">
        <v>43</v>
      </c>
      <c r="X21" s="22">
        <f t="shared" si="3"/>
        <v>0.125</v>
      </c>
      <c r="Y21" s="22"/>
      <c r="Z21" s="22"/>
      <c r="AA21" s="27">
        <f t="shared" si="11"/>
        <v>43627.88378202168</v>
      </c>
      <c r="AB21" s="27">
        <f t="shared" si="4"/>
        <v>43627.75878202168</v>
      </c>
      <c r="AC21" s="25">
        <f t="shared" si="5"/>
        <v>0.24836535501526669</v>
      </c>
      <c r="AD21" s="28"/>
      <c r="AE21" s="28"/>
      <c r="AF21" s="14">
        <f t="shared" si="6"/>
        <v>1.3541666666666665E-2</v>
      </c>
      <c r="AG21" s="14">
        <f t="shared" si="7"/>
        <v>0</v>
      </c>
      <c r="AH21" s="14">
        <f t="shared" si="12"/>
        <v>1.3541666666666665E-2</v>
      </c>
      <c r="AI21" s="29">
        <v>60</v>
      </c>
      <c r="AJ21" s="30">
        <v>0</v>
      </c>
      <c r="AK21" s="6"/>
      <c r="AL21" s="31"/>
      <c r="AM21" s="6">
        <f t="shared" si="13"/>
        <v>59.65</v>
      </c>
      <c r="AN21" s="74">
        <f t="shared" si="14"/>
        <v>-6.3E-2</v>
      </c>
    </row>
    <row r="22" spans="1:40" x14ac:dyDescent="0.3">
      <c r="C22" s="14"/>
      <c r="D22" s="14"/>
      <c r="E22" s="14"/>
      <c r="F22" s="32"/>
      <c r="G22" s="16">
        <f t="shared" si="1"/>
        <v>19.311532132385764</v>
      </c>
      <c r="H22" s="17"/>
      <c r="I22" t="s">
        <v>93</v>
      </c>
      <c r="J22" s="6">
        <v>11.8</v>
      </c>
      <c r="K22" s="26">
        <f>K$21+J22</f>
        <v>100.15898353614888</v>
      </c>
      <c r="L22" s="6">
        <f t="shared" si="15"/>
        <v>161.19025919999999</v>
      </c>
      <c r="M22" s="6">
        <f t="shared" si="8"/>
        <v>11.799999999999997</v>
      </c>
      <c r="N22" s="6">
        <f t="shared" si="9"/>
        <v>18.990259199999997</v>
      </c>
      <c r="O22" s="6">
        <f t="shared" si="0"/>
        <v>830.19688220790579</v>
      </c>
      <c r="P22" s="6">
        <f t="shared" si="2"/>
        <v>1336.0723712000001</v>
      </c>
      <c r="Q22" s="1">
        <v>767</v>
      </c>
      <c r="R22" s="1">
        <v>462</v>
      </c>
      <c r="S22" s="1">
        <v>290</v>
      </c>
      <c r="T22" s="6">
        <f t="shared" si="10"/>
        <v>170.04000000000008</v>
      </c>
      <c r="U22" s="20">
        <v>3.0000000000000001E-3</v>
      </c>
      <c r="V22" s="20">
        <v>4.4999999999999998E-2</v>
      </c>
      <c r="W22" s="21" t="s">
        <v>43</v>
      </c>
      <c r="X22" s="22">
        <f t="shared" si="3"/>
        <v>0.125</v>
      </c>
      <c r="Y22" s="22"/>
      <c r="Z22" s="22"/>
      <c r="AA22" s="27">
        <f t="shared" si="11"/>
        <v>43627.929647172183</v>
      </c>
      <c r="AB22" s="27">
        <f t="shared" si="4"/>
        <v>43627.804647172183</v>
      </c>
      <c r="AC22" s="25">
        <f t="shared" si="5"/>
        <v>0.29423050551849883</v>
      </c>
      <c r="AD22" s="28"/>
      <c r="AE22" s="28"/>
      <c r="AF22" s="14">
        <f t="shared" si="6"/>
        <v>3.1650431999999999E-2</v>
      </c>
      <c r="AG22" s="14">
        <f t="shared" si="7"/>
        <v>1.4214718506666666E-2</v>
      </c>
      <c r="AH22" s="14">
        <f t="shared" si="12"/>
        <v>4.5865150506666667E-2</v>
      </c>
      <c r="AI22" s="29"/>
      <c r="AJ22" s="30"/>
      <c r="AK22" s="6">
        <v>15</v>
      </c>
      <c r="AL22" s="31"/>
      <c r="AM22" s="6">
        <f t="shared" si="13"/>
        <v>23.8</v>
      </c>
      <c r="AN22" s="74">
        <f t="shared" si="14"/>
        <v>3.0000000000000001E-3</v>
      </c>
    </row>
    <row r="23" spans="1:40" x14ac:dyDescent="0.3">
      <c r="C23" s="14"/>
      <c r="D23" s="14"/>
      <c r="E23" s="14"/>
      <c r="F23" s="32"/>
      <c r="G23" s="16">
        <f t="shared" si="1"/>
        <v>19.7873829662567</v>
      </c>
      <c r="H23" s="17"/>
      <c r="I23" t="s">
        <v>169</v>
      </c>
      <c r="J23" s="6">
        <v>18.399999999999999</v>
      </c>
      <c r="K23" s="26">
        <f>K$21+J23</f>
        <v>106.75898353614889</v>
      </c>
      <c r="L23" s="6">
        <f t="shared" si="15"/>
        <v>171.81192960000001</v>
      </c>
      <c r="M23" s="6">
        <f t="shared" si="8"/>
        <v>6.6000000000000085</v>
      </c>
      <c r="N23" s="6">
        <f t="shared" si="9"/>
        <v>10.621670400000015</v>
      </c>
      <c r="O23" s="6"/>
      <c r="P23" s="6"/>
      <c r="Q23" s="1"/>
      <c r="R23" s="1"/>
      <c r="S23" s="1"/>
      <c r="T23" s="6"/>
      <c r="U23" s="20"/>
      <c r="V23" s="20"/>
      <c r="W23" s="21" t="s">
        <v>43</v>
      </c>
      <c r="X23" s="22">
        <f t="shared" si="3"/>
        <v>0.125</v>
      </c>
      <c r="Y23" s="22"/>
      <c r="Z23" s="22"/>
      <c r="AA23" s="27">
        <f t="shared" si="11"/>
        <v>43627.949474290261</v>
      </c>
      <c r="AB23" s="27">
        <f t="shared" si="4"/>
        <v>43627.824474290261</v>
      </c>
      <c r="AC23" s="25">
        <f t="shared" si="5"/>
        <v>0.3140576235964545</v>
      </c>
      <c r="AD23" s="28"/>
      <c r="AE23" s="28"/>
      <c r="AF23" s="14">
        <f t="shared" si="6"/>
        <v>1.7702784000000023E-2</v>
      </c>
      <c r="AG23" s="14">
        <f t="shared" si="7"/>
        <v>2.1243340800000026E-3</v>
      </c>
      <c r="AH23" s="14">
        <f t="shared" si="12"/>
        <v>1.9827118080000025E-2</v>
      </c>
      <c r="AI23" s="29"/>
      <c r="AJ23" s="30"/>
      <c r="AK23" s="6"/>
      <c r="AL23" s="31"/>
      <c r="AM23" s="6">
        <f t="shared" si="13"/>
        <v>25</v>
      </c>
      <c r="AN23" s="74">
        <f t="shared" si="14"/>
        <v>0</v>
      </c>
    </row>
    <row r="24" spans="1:40" x14ac:dyDescent="0.3">
      <c r="C24" s="14"/>
      <c r="D24" s="14"/>
      <c r="E24" s="14"/>
      <c r="F24" s="32"/>
      <c r="G24" s="16">
        <f t="shared" si="1"/>
        <v>20.766722435073461</v>
      </c>
      <c r="H24" s="17"/>
      <c r="I24" t="s">
        <v>94</v>
      </c>
      <c r="J24" s="6">
        <v>34.700000000000003</v>
      </c>
      <c r="K24" s="26">
        <f>K$21+J24</f>
        <v>123.05898353614889</v>
      </c>
      <c r="L24" s="6">
        <f t="shared" si="15"/>
        <v>198.04423679999999</v>
      </c>
      <c r="M24" s="6">
        <f t="shared" si="8"/>
        <v>16.299999999999997</v>
      </c>
      <c r="N24" s="6">
        <f t="shared" si="9"/>
        <v>26.232307199999997</v>
      </c>
      <c r="O24" s="6">
        <f t="shared" ref="O24:O76" si="16">K$135-K24</f>
        <v>807.29688220790581</v>
      </c>
      <c r="P24" s="6">
        <f t="shared" si="2"/>
        <v>1299.2183936000001</v>
      </c>
      <c r="Q24" s="1">
        <v>-174</v>
      </c>
      <c r="R24" s="1">
        <v>83</v>
      </c>
      <c r="S24" s="1">
        <v>1027</v>
      </c>
      <c r="T24" s="6">
        <f>Q24-Q22</f>
        <v>-941</v>
      </c>
      <c r="U24" s="20">
        <v>-7.0000000000000001E-3</v>
      </c>
      <c r="V24" s="20">
        <v>7.0000000000000001E-3</v>
      </c>
      <c r="W24" s="21" t="s">
        <v>43</v>
      </c>
      <c r="X24" s="22">
        <f t="shared" si="3"/>
        <v>0.125</v>
      </c>
      <c r="Y24" s="22"/>
      <c r="Z24" s="22"/>
      <c r="AA24" s="27">
        <f t="shared" si="11"/>
        <v>43627.990280101461</v>
      </c>
      <c r="AB24" s="27">
        <f t="shared" si="4"/>
        <v>43627.865280101461</v>
      </c>
      <c r="AC24" s="25">
        <f t="shared" si="5"/>
        <v>0.35486343479715288</v>
      </c>
      <c r="AD24" s="28"/>
      <c r="AE24" s="28"/>
      <c r="AF24" s="14">
        <f t="shared" si="6"/>
        <v>3.6433759999999996E-2</v>
      </c>
      <c r="AG24" s="14">
        <f t="shared" si="7"/>
        <v>4.3720511999999993E-3</v>
      </c>
      <c r="AH24" s="14">
        <f t="shared" si="12"/>
        <v>4.0805811199999993E-2</v>
      </c>
      <c r="AI24" s="29">
        <v>30</v>
      </c>
      <c r="AJ24" s="30"/>
      <c r="AK24" s="6"/>
      <c r="AL24" s="31"/>
      <c r="AM24" s="6">
        <f t="shared" si="13"/>
        <v>28.85</v>
      </c>
      <c r="AN24" s="74">
        <f t="shared" si="14"/>
        <v>-7.0000000000000001E-3</v>
      </c>
    </row>
    <row r="25" spans="1:40" x14ac:dyDescent="0.3">
      <c r="C25" s="14"/>
      <c r="D25" s="14"/>
      <c r="E25" s="14"/>
      <c r="F25" s="32"/>
      <c r="G25" s="16">
        <f t="shared" si="1"/>
        <v>21.898670630995184</v>
      </c>
      <c r="H25" s="17"/>
      <c r="I25" t="s">
        <v>95</v>
      </c>
      <c r="J25" s="6">
        <v>50.4</v>
      </c>
      <c r="K25" s="26">
        <f t="shared" ref="K25:K26" si="17">K$21+J25</f>
        <v>138.75898353614889</v>
      </c>
      <c r="L25" s="6">
        <f t="shared" si="15"/>
        <v>223.31093760000002</v>
      </c>
      <c r="M25" s="6">
        <f t="shared" si="8"/>
        <v>15.700000000000003</v>
      </c>
      <c r="N25" s="6">
        <f t="shared" si="9"/>
        <v>25.266700800000006</v>
      </c>
      <c r="O25" s="6">
        <f t="shared" si="16"/>
        <v>791.59688220790576</v>
      </c>
      <c r="P25" s="6">
        <f t="shared" si="2"/>
        <v>1273.9516928</v>
      </c>
      <c r="Q25" s="1">
        <v>-162</v>
      </c>
      <c r="R25" s="1">
        <v>167</v>
      </c>
      <c r="S25" s="1">
        <v>155</v>
      </c>
      <c r="T25" s="6">
        <f t="shared" si="10"/>
        <v>12</v>
      </c>
      <c r="U25" s="20">
        <v>1E-3</v>
      </c>
      <c r="V25" s="20">
        <v>1.7999999999999999E-2</v>
      </c>
      <c r="W25" s="21" t="s">
        <v>43</v>
      </c>
      <c r="X25" s="22">
        <f t="shared" si="3"/>
        <v>0.125</v>
      </c>
      <c r="Y25" s="22"/>
      <c r="Z25" s="22"/>
      <c r="AA25" s="27">
        <f t="shared" si="11"/>
        <v>43628.037444609625</v>
      </c>
      <c r="AB25" s="27">
        <f t="shared" si="4"/>
        <v>43627.912444609625</v>
      </c>
      <c r="AC25" s="25">
        <f t="shared" si="5"/>
        <v>0.40202794296055799</v>
      </c>
      <c r="AD25" s="28"/>
      <c r="AE25" s="28"/>
      <c r="AF25" s="14">
        <f t="shared" si="6"/>
        <v>4.2111168000000011E-2</v>
      </c>
      <c r="AG25" s="14">
        <f t="shared" si="7"/>
        <v>5.053340160000001E-3</v>
      </c>
      <c r="AH25" s="14">
        <f t="shared" si="12"/>
        <v>4.7164508160000014E-2</v>
      </c>
      <c r="AI25" s="29"/>
      <c r="AJ25" s="30"/>
      <c r="AK25" s="6"/>
      <c r="AL25" s="31"/>
      <c r="AM25" s="6">
        <f t="shared" si="13"/>
        <v>24.6</v>
      </c>
      <c r="AN25" s="74">
        <f t="shared" si="14"/>
        <v>1E-3</v>
      </c>
    </row>
    <row r="26" spans="1:40" x14ac:dyDescent="0.3">
      <c r="A26" t="s">
        <v>13</v>
      </c>
      <c r="B26">
        <v>1</v>
      </c>
      <c r="C26" s="14">
        <v>0.12013888888888889</v>
      </c>
      <c r="D26" s="14">
        <f>SUM(AH22:AH26)</f>
        <v>0.18390637269333332</v>
      </c>
      <c r="E26" s="14"/>
      <c r="F26" s="32"/>
      <c r="G26" s="16">
        <f t="shared" si="1"/>
        <v>22.624521464982536</v>
      </c>
      <c r="H26" s="17"/>
      <c r="I26" t="s">
        <v>34</v>
      </c>
      <c r="J26" s="6">
        <v>57</v>
      </c>
      <c r="K26" s="26">
        <f t="shared" si="17"/>
        <v>145.35898353614888</v>
      </c>
      <c r="L26" s="6">
        <f t="shared" si="15"/>
        <v>233.93260800000002</v>
      </c>
      <c r="M26" s="6">
        <f t="shared" si="8"/>
        <v>6.5999999999999943</v>
      </c>
      <c r="N26" s="6">
        <f t="shared" si="9"/>
        <v>10.621670399999992</v>
      </c>
      <c r="O26" s="6">
        <f t="shared" si="16"/>
        <v>784.99688220790574</v>
      </c>
      <c r="P26" s="6">
        <f t="shared" si="2"/>
        <v>1263.3300224</v>
      </c>
      <c r="Q26" s="1">
        <v>-103</v>
      </c>
      <c r="R26" s="1">
        <v>60</v>
      </c>
      <c r="S26" s="1">
        <v>1</v>
      </c>
      <c r="T26" s="6">
        <f t="shared" si="10"/>
        <v>59</v>
      </c>
      <c r="U26" s="20">
        <v>1E-3</v>
      </c>
      <c r="V26" s="20">
        <v>5.0000000000000001E-3</v>
      </c>
      <c r="W26" s="21" t="s">
        <v>43</v>
      </c>
      <c r="X26" s="22">
        <f t="shared" si="3"/>
        <v>0.125</v>
      </c>
      <c r="Y26" s="22"/>
      <c r="Z26" s="22"/>
      <c r="AA26" s="27">
        <f t="shared" si="11"/>
        <v>43628.067688394374</v>
      </c>
      <c r="AB26" s="27">
        <f t="shared" si="4"/>
        <v>43627.942688394374</v>
      </c>
      <c r="AC26" s="25">
        <f t="shared" si="5"/>
        <v>0.43227172771003097</v>
      </c>
      <c r="AD26" s="28"/>
      <c r="AE26" s="28"/>
      <c r="AF26" s="14">
        <f t="shared" si="6"/>
        <v>1.7702783999999989E-2</v>
      </c>
      <c r="AG26" s="14">
        <f t="shared" si="7"/>
        <v>1.2541000746666664E-2</v>
      </c>
      <c r="AH26" s="14">
        <f t="shared" si="12"/>
        <v>3.0243784746666655E-2</v>
      </c>
      <c r="AI26" s="29"/>
      <c r="AJ26" s="30"/>
      <c r="AK26" s="6">
        <v>15</v>
      </c>
      <c r="AL26" s="31"/>
      <c r="AM26" s="6">
        <f t="shared" si="13"/>
        <v>24.6</v>
      </c>
      <c r="AN26" s="74">
        <f t="shared" si="14"/>
        <v>1E-3</v>
      </c>
    </row>
    <row r="27" spans="1:40" x14ac:dyDescent="0.3">
      <c r="C27" s="14"/>
      <c r="D27" s="14"/>
      <c r="E27" s="14"/>
      <c r="F27" s="32"/>
      <c r="G27" s="16">
        <f t="shared" si="1"/>
        <v>23.215730076888576</v>
      </c>
      <c r="H27" s="17"/>
      <c r="I27" t="s">
        <v>106</v>
      </c>
      <c r="J27" s="6">
        <v>8.1999999999999993</v>
      </c>
      <c r="K27" s="26">
        <f>K$26+J27</f>
        <v>153.55898353614887</v>
      </c>
      <c r="L27" s="6">
        <f t="shared" si="15"/>
        <v>247.12922879999999</v>
      </c>
      <c r="M27" s="6">
        <f t="shared" si="8"/>
        <v>8.1999999999999886</v>
      </c>
      <c r="N27" s="6">
        <f t="shared" si="9"/>
        <v>13.196620799999982</v>
      </c>
      <c r="O27" s="6">
        <f t="shared" si="16"/>
        <v>776.79688220790581</v>
      </c>
      <c r="P27" s="6">
        <f t="shared" si="2"/>
        <v>1250.1334016000001</v>
      </c>
      <c r="Q27" s="1">
        <v>-88</v>
      </c>
      <c r="R27" s="1">
        <v>60</v>
      </c>
      <c r="S27" s="1">
        <v>4</v>
      </c>
      <c r="T27" s="6">
        <f t="shared" si="10"/>
        <v>15</v>
      </c>
      <c r="U27" s="20">
        <v>1E-3</v>
      </c>
      <c r="V27" s="20">
        <v>8.0000000000000002E-3</v>
      </c>
      <c r="W27" s="21" t="s">
        <v>43</v>
      </c>
      <c r="X27" s="22">
        <f t="shared" si="3"/>
        <v>0.125</v>
      </c>
      <c r="Y27" s="22"/>
      <c r="Z27" s="22"/>
      <c r="AA27" s="27">
        <f t="shared" si="11"/>
        <v>43628.092322086537</v>
      </c>
      <c r="AB27" s="27">
        <f t="shared" si="4"/>
        <v>43627.967322086537</v>
      </c>
      <c r="AC27" s="25">
        <f t="shared" si="5"/>
        <v>0.45690541987278266</v>
      </c>
      <c r="AD27" s="28"/>
      <c r="AE27" s="28"/>
      <c r="AF27" s="14">
        <f t="shared" si="6"/>
        <v>2.1994367999999969E-2</v>
      </c>
      <c r="AG27" s="14">
        <f t="shared" si="7"/>
        <v>2.6393241599999961E-3</v>
      </c>
      <c r="AH27" s="14">
        <f t="shared" si="12"/>
        <v>2.4633692159999963E-2</v>
      </c>
      <c r="AI27" s="29"/>
      <c r="AJ27" s="30"/>
      <c r="AK27" s="6"/>
      <c r="AL27" s="31"/>
      <c r="AM27" s="6">
        <f t="shared" si="13"/>
        <v>24.6</v>
      </c>
      <c r="AN27" s="74">
        <f t="shared" si="14"/>
        <v>1E-3</v>
      </c>
    </row>
    <row r="28" spans="1:40" x14ac:dyDescent="0.3">
      <c r="C28" s="14"/>
      <c r="D28" s="14"/>
      <c r="E28" s="14"/>
      <c r="F28" s="32"/>
      <c r="G28" s="16">
        <f t="shared" si="1"/>
        <v>0.15301202255068347</v>
      </c>
      <c r="H28" s="17"/>
      <c r="I28" t="s">
        <v>107</v>
      </c>
      <c r="J28" s="6">
        <v>21.2</v>
      </c>
      <c r="K28" s="26">
        <f t="shared" ref="K28:K34" si="18">K$26+J28</f>
        <v>166.55898353614887</v>
      </c>
      <c r="L28" s="6">
        <f t="shared" si="15"/>
        <v>268.05070080000002</v>
      </c>
      <c r="M28" s="6">
        <f t="shared" si="8"/>
        <v>13</v>
      </c>
      <c r="N28" s="6">
        <f t="shared" si="9"/>
        <v>20.921472000000001</v>
      </c>
      <c r="O28" s="6">
        <f t="shared" si="16"/>
        <v>763.79688220790581</v>
      </c>
      <c r="P28" s="6">
        <f t="shared" si="2"/>
        <v>1229.2119296000001</v>
      </c>
      <c r="Q28" s="1">
        <v>210</v>
      </c>
      <c r="R28" s="1">
        <v>410</v>
      </c>
      <c r="S28" s="1">
        <v>88</v>
      </c>
      <c r="T28" s="6">
        <f t="shared" si="10"/>
        <v>298</v>
      </c>
      <c r="U28" s="20">
        <v>5.0000000000000001E-3</v>
      </c>
      <c r="V28" s="20">
        <v>3.5999999999999997E-2</v>
      </c>
      <c r="W28" s="21" t="s">
        <v>43</v>
      </c>
      <c r="X28" s="22">
        <f t="shared" si="3"/>
        <v>0.125</v>
      </c>
      <c r="Y28" s="22"/>
      <c r="Z28" s="22"/>
      <c r="AA28" s="27">
        <f t="shared" si="11"/>
        <v>43628.13137550094</v>
      </c>
      <c r="AB28" s="27">
        <f t="shared" si="4"/>
        <v>43628.00637550094</v>
      </c>
      <c r="AC28" s="25">
        <f t="shared" si="5"/>
        <v>0.49595883427537046</v>
      </c>
      <c r="AD28" s="28"/>
      <c r="AE28" s="28"/>
      <c r="AF28" s="14">
        <f t="shared" si="6"/>
        <v>3.4869120000000003E-2</v>
      </c>
      <c r="AG28" s="14">
        <f t="shared" si="7"/>
        <v>4.1842944E-3</v>
      </c>
      <c r="AH28" s="14">
        <f t="shared" si="12"/>
        <v>3.90534144E-2</v>
      </c>
      <c r="AI28" s="29"/>
      <c r="AJ28" s="30"/>
      <c r="AK28" s="6"/>
      <c r="AL28" s="31"/>
      <c r="AM28" s="6">
        <f t="shared" si="13"/>
        <v>23</v>
      </c>
      <c r="AN28" s="74">
        <f t="shared" si="14"/>
        <v>5.0000000000000001E-3</v>
      </c>
    </row>
    <row r="29" spans="1:40" x14ac:dyDescent="0.3">
      <c r="C29" s="14"/>
      <c r="D29" s="14"/>
      <c r="E29" s="14"/>
      <c r="F29" s="32"/>
      <c r="G29" s="16">
        <f t="shared" si="1"/>
        <v>0.66491216205758974</v>
      </c>
      <c r="H29" s="17"/>
      <c r="I29" t="s">
        <v>108</v>
      </c>
      <c r="J29">
        <v>28.3</v>
      </c>
      <c r="K29" s="26">
        <f t="shared" si="18"/>
        <v>173.6589835361489</v>
      </c>
      <c r="L29" s="6">
        <f t="shared" si="15"/>
        <v>279.47704320000003</v>
      </c>
      <c r="M29" s="6">
        <f t="shared" si="8"/>
        <v>7.1000000000000227</v>
      </c>
      <c r="N29" s="6">
        <f t="shared" si="9"/>
        <v>11.426342400000037</v>
      </c>
      <c r="O29" s="6">
        <f t="shared" si="16"/>
        <v>756.69688220790579</v>
      </c>
      <c r="P29" s="6">
        <f t="shared" si="2"/>
        <v>1217.7855872</v>
      </c>
      <c r="Q29" s="1">
        <v>343</v>
      </c>
      <c r="R29" s="1">
        <v>339</v>
      </c>
      <c r="S29" s="1">
        <v>220</v>
      </c>
      <c r="T29" s="6">
        <f t="shared" si="10"/>
        <v>133</v>
      </c>
      <c r="U29" s="20">
        <v>3.0000000000000001E-3</v>
      </c>
      <c r="V29" s="20">
        <v>4.5999999999999999E-2</v>
      </c>
      <c r="W29" s="21" t="s">
        <v>43</v>
      </c>
      <c r="X29" s="22">
        <f t="shared" si="3"/>
        <v>0.125</v>
      </c>
      <c r="Y29" s="22"/>
      <c r="Z29" s="22"/>
      <c r="AA29" s="27">
        <f t="shared" si="11"/>
        <v>43628.152704673419</v>
      </c>
      <c r="AB29" s="27">
        <f t="shared" si="4"/>
        <v>43628.027704673419</v>
      </c>
      <c r="AC29" s="25">
        <f t="shared" si="5"/>
        <v>0.51728800675482489</v>
      </c>
      <c r="AD29" s="28"/>
      <c r="AE29" s="28"/>
      <c r="AF29" s="14">
        <f t="shared" si="6"/>
        <v>1.9043904000000059E-2</v>
      </c>
      <c r="AG29" s="14">
        <f t="shared" si="7"/>
        <v>2.2852684800000072E-3</v>
      </c>
      <c r="AH29" s="14">
        <f t="shared" si="12"/>
        <v>2.1329172480000068E-2</v>
      </c>
      <c r="AI29" s="29"/>
      <c r="AJ29" s="30"/>
      <c r="AK29" s="6"/>
      <c r="AL29" s="31"/>
      <c r="AM29" s="6">
        <f t="shared" si="13"/>
        <v>23.8</v>
      </c>
      <c r="AN29" s="74">
        <f t="shared" si="14"/>
        <v>3.0000000000000001E-3</v>
      </c>
    </row>
    <row r="30" spans="1:40" x14ac:dyDescent="0.3">
      <c r="C30" s="14"/>
      <c r="D30" s="14"/>
      <c r="E30" s="14"/>
      <c r="F30" s="32"/>
      <c r="G30" s="16">
        <f t="shared" si="1"/>
        <v>1.3789657152956352</v>
      </c>
      <c r="H30" s="17"/>
      <c r="I30" t="s">
        <v>109</v>
      </c>
      <c r="J30">
        <v>38.6</v>
      </c>
      <c r="K30" s="26">
        <f t="shared" si="18"/>
        <v>183.95898353614888</v>
      </c>
      <c r="L30" s="6">
        <f t="shared" si="15"/>
        <v>296.05328639999999</v>
      </c>
      <c r="M30" s="6">
        <f t="shared" si="8"/>
        <v>10.299999999999983</v>
      </c>
      <c r="N30" s="6">
        <f t="shared" si="9"/>
        <v>16.576243199999972</v>
      </c>
      <c r="O30" s="6">
        <f t="shared" si="16"/>
        <v>746.39688220790572</v>
      </c>
      <c r="P30" s="6">
        <f t="shared" si="2"/>
        <v>1201.2093439999999</v>
      </c>
      <c r="Q30" s="1">
        <v>1018</v>
      </c>
      <c r="R30" s="1">
        <v>693</v>
      </c>
      <c r="S30" s="1">
        <v>0</v>
      </c>
      <c r="T30" s="6">
        <f t="shared" si="10"/>
        <v>675</v>
      </c>
      <c r="U30" s="20">
        <v>0.01</v>
      </c>
      <c r="V30" s="20">
        <v>2.7E-2</v>
      </c>
      <c r="W30" s="21" t="s">
        <v>43</v>
      </c>
      <c r="X30" s="22">
        <f t="shared" si="3"/>
        <v>0.125</v>
      </c>
      <c r="Y30" s="22"/>
      <c r="Z30" s="22"/>
      <c r="AA30" s="27">
        <f t="shared" si="11"/>
        <v>43628.182456904804</v>
      </c>
      <c r="AB30" s="27">
        <f t="shared" si="4"/>
        <v>43628.057456904804</v>
      </c>
      <c r="AC30" s="25">
        <f t="shared" si="5"/>
        <v>0.54704023813974345</v>
      </c>
      <c r="AD30" s="28"/>
      <c r="AE30" s="28"/>
      <c r="AF30" s="14">
        <f t="shared" si="6"/>
        <v>2.6564492307692266E-2</v>
      </c>
      <c r="AG30" s="14">
        <f t="shared" si="7"/>
        <v>3.1877390769230718E-3</v>
      </c>
      <c r="AH30" s="14">
        <f t="shared" si="12"/>
        <v>2.9752231384615337E-2</v>
      </c>
      <c r="AI30" s="29">
        <v>26</v>
      </c>
      <c r="AJ30" s="30"/>
      <c r="AK30" s="6"/>
      <c r="AL30" s="31"/>
      <c r="AM30" s="6">
        <f t="shared" si="13"/>
        <v>21</v>
      </c>
      <c r="AN30" s="74">
        <f t="shared" si="14"/>
        <v>0.01</v>
      </c>
    </row>
    <row r="31" spans="1:40" x14ac:dyDescent="0.3">
      <c r="C31" s="14"/>
      <c r="D31" s="14"/>
      <c r="E31" s="14"/>
      <c r="F31" s="32"/>
      <c r="G31" s="16">
        <f t="shared" si="1"/>
        <v>1.7394587713060901</v>
      </c>
      <c r="H31" s="17"/>
      <c r="I31" t="s">
        <v>110</v>
      </c>
      <c r="J31">
        <v>43.6</v>
      </c>
      <c r="K31" s="26">
        <f t="shared" si="18"/>
        <v>188.95898353614888</v>
      </c>
      <c r="L31" s="6">
        <f t="shared" si="15"/>
        <v>304.10000639999998</v>
      </c>
      <c r="M31" s="6">
        <f t="shared" si="8"/>
        <v>5</v>
      </c>
      <c r="N31" s="6">
        <f t="shared" si="9"/>
        <v>8.0467200000000005</v>
      </c>
      <c r="O31" s="6">
        <f t="shared" si="16"/>
        <v>741.39688220790572</v>
      </c>
      <c r="P31" s="6">
        <f t="shared" si="2"/>
        <v>1193.1626239999998</v>
      </c>
      <c r="Q31" s="1">
        <v>1093</v>
      </c>
      <c r="R31" s="1">
        <v>173</v>
      </c>
      <c r="S31" s="1">
        <v>90</v>
      </c>
      <c r="T31" s="6">
        <f t="shared" si="10"/>
        <v>75</v>
      </c>
      <c r="U31" s="20">
        <v>4.0000000000000001E-3</v>
      </c>
      <c r="V31" s="20">
        <v>4.4999999999999998E-2</v>
      </c>
      <c r="W31" s="21" t="s">
        <v>43</v>
      </c>
      <c r="X31" s="22">
        <f t="shared" si="3"/>
        <v>0.125</v>
      </c>
      <c r="Y31" s="22"/>
      <c r="Z31" s="22"/>
      <c r="AA31" s="27">
        <f t="shared" si="11"/>
        <v>43628.197477448804</v>
      </c>
      <c r="AB31" s="27">
        <f t="shared" si="4"/>
        <v>43628.072477448804</v>
      </c>
      <c r="AC31" s="25">
        <f t="shared" si="5"/>
        <v>0.56206078214017907</v>
      </c>
      <c r="AD31" s="28"/>
      <c r="AE31" s="28"/>
      <c r="AF31" s="14">
        <f t="shared" si="6"/>
        <v>1.34112E-2</v>
      </c>
      <c r="AG31" s="14">
        <f t="shared" si="7"/>
        <v>1.609344E-3</v>
      </c>
      <c r="AH31" s="14">
        <f t="shared" si="12"/>
        <v>1.5020544E-2</v>
      </c>
      <c r="AI31" s="29"/>
      <c r="AJ31" s="30"/>
      <c r="AK31" s="6"/>
      <c r="AL31" s="31"/>
      <c r="AM31" s="6">
        <f t="shared" si="13"/>
        <v>23.4</v>
      </c>
      <c r="AN31" s="74">
        <f t="shared" si="14"/>
        <v>4.0000000000000001E-3</v>
      </c>
    </row>
    <row r="32" spans="1:40" x14ac:dyDescent="0.3">
      <c r="C32" s="14"/>
      <c r="D32" s="14"/>
      <c r="E32" s="14"/>
      <c r="F32" s="32"/>
      <c r="G32" s="16">
        <f t="shared" si="1"/>
        <v>2.7608557632775046</v>
      </c>
      <c r="H32" s="17"/>
      <c r="I32" t="s">
        <v>113</v>
      </c>
      <c r="J32">
        <v>60.6</v>
      </c>
      <c r="K32" s="26">
        <f t="shared" si="18"/>
        <v>205.95898353614888</v>
      </c>
      <c r="L32" s="6">
        <f t="shared" si="15"/>
        <v>331.45885440000001</v>
      </c>
      <c r="M32" s="6">
        <f t="shared" si="8"/>
        <v>17</v>
      </c>
      <c r="N32" s="6">
        <f t="shared" si="9"/>
        <v>27.358848000000002</v>
      </c>
      <c r="O32" s="6">
        <f t="shared" si="16"/>
        <v>724.39688220790572</v>
      </c>
      <c r="P32" s="6">
        <f t="shared" si="2"/>
        <v>1165.803776</v>
      </c>
      <c r="Q32" s="1">
        <v>262</v>
      </c>
      <c r="R32" s="1">
        <v>209</v>
      </c>
      <c r="S32" s="1">
        <v>1044</v>
      </c>
      <c r="T32" s="6">
        <f t="shared" si="10"/>
        <v>-831</v>
      </c>
      <c r="U32" s="20">
        <v>-8.9999999999999993E-3</v>
      </c>
      <c r="V32" s="20">
        <v>2.3E-2</v>
      </c>
      <c r="W32" s="21" t="s">
        <v>43</v>
      </c>
      <c r="X32" s="22">
        <f t="shared" si="3"/>
        <v>0.125</v>
      </c>
      <c r="Y32" s="22"/>
      <c r="Z32" s="22"/>
      <c r="AA32" s="27">
        <f t="shared" si="11"/>
        <v>43628.240035656803</v>
      </c>
      <c r="AB32" s="27">
        <f t="shared" si="4"/>
        <v>43628.115035656803</v>
      </c>
      <c r="AC32" s="25">
        <f t="shared" si="5"/>
        <v>0.60461899013898801</v>
      </c>
      <c r="AD32" s="28"/>
      <c r="AE32" s="28"/>
      <c r="AF32" s="14">
        <f t="shared" si="6"/>
        <v>3.7998400000000002E-2</v>
      </c>
      <c r="AG32" s="14">
        <f t="shared" si="7"/>
        <v>4.5598080000000003E-3</v>
      </c>
      <c r="AH32" s="14">
        <f t="shared" si="12"/>
        <v>4.2558208E-2</v>
      </c>
      <c r="AI32" s="29">
        <v>30</v>
      </c>
      <c r="AJ32" s="30"/>
      <c r="AK32" s="6"/>
      <c r="AL32" s="31"/>
      <c r="AM32" s="6">
        <f t="shared" si="13"/>
        <v>29.95</v>
      </c>
      <c r="AN32" s="74">
        <f t="shared" si="14"/>
        <v>-8.9999999999999993E-3</v>
      </c>
    </row>
    <row r="33" spans="1:40" x14ac:dyDescent="0.3">
      <c r="C33" s="14"/>
      <c r="D33" s="14"/>
      <c r="E33" s="14"/>
      <c r="F33" s="32"/>
      <c r="G33" s="16">
        <f t="shared" si="1"/>
        <v>3.5899897920317017</v>
      </c>
      <c r="H33" s="17"/>
      <c r="I33" t="s">
        <v>111</v>
      </c>
      <c r="J33">
        <v>72.099999999999994</v>
      </c>
      <c r="K33" s="26">
        <f t="shared" si="18"/>
        <v>217.45898353614888</v>
      </c>
      <c r="L33" s="6">
        <f t="shared" si="15"/>
        <v>349.9663104</v>
      </c>
      <c r="M33" s="6">
        <f t="shared" si="8"/>
        <v>11.5</v>
      </c>
      <c r="N33" s="6">
        <f t="shared" si="9"/>
        <v>18.507456000000001</v>
      </c>
      <c r="O33" s="6">
        <f t="shared" si="16"/>
        <v>712.89688220790572</v>
      </c>
      <c r="P33" s="6">
        <f t="shared" si="2"/>
        <v>1147.2963199999999</v>
      </c>
      <c r="Q33" s="1">
        <v>238</v>
      </c>
      <c r="R33" s="1">
        <v>161</v>
      </c>
      <c r="S33" s="1">
        <v>190</v>
      </c>
      <c r="T33" s="6">
        <f t="shared" si="10"/>
        <v>-24</v>
      </c>
      <c r="U33" s="20">
        <v>0</v>
      </c>
      <c r="V33" s="20">
        <v>5.0999999999999997E-2</v>
      </c>
      <c r="W33" s="21" t="s">
        <v>43</v>
      </c>
      <c r="X33" s="22">
        <f t="shared" si="3"/>
        <v>0.125</v>
      </c>
      <c r="Y33" s="22"/>
      <c r="Z33" s="22"/>
      <c r="AA33" s="27">
        <f t="shared" si="11"/>
        <v>43628.274582908001</v>
      </c>
      <c r="AB33" s="27">
        <f t="shared" si="4"/>
        <v>43628.149582908001</v>
      </c>
      <c r="AC33" s="25">
        <f t="shared" si="5"/>
        <v>0.63916624133707955</v>
      </c>
      <c r="AD33" s="28"/>
      <c r="AE33" s="28"/>
      <c r="AF33" s="14">
        <f t="shared" si="6"/>
        <v>3.084576E-2</v>
      </c>
      <c r="AG33" s="14">
        <f t="shared" si="7"/>
        <v>3.7014912E-3</v>
      </c>
      <c r="AH33" s="14">
        <f t="shared" si="12"/>
        <v>3.4547251199999997E-2</v>
      </c>
      <c r="AI33" s="29"/>
      <c r="AJ33" s="30"/>
      <c r="AK33" s="6"/>
      <c r="AL33" s="31"/>
      <c r="AM33" s="6">
        <f t="shared" si="13"/>
        <v>25</v>
      </c>
      <c r="AN33" s="74">
        <f t="shared" si="14"/>
        <v>0</v>
      </c>
    </row>
    <row r="34" spans="1:40" x14ac:dyDescent="0.3">
      <c r="C34" s="14"/>
      <c r="D34" s="14"/>
      <c r="E34" s="14"/>
      <c r="F34" s="32"/>
      <c r="G34" s="16">
        <f t="shared" si="1"/>
        <v>4.548901321075391</v>
      </c>
      <c r="H34" s="17"/>
      <c r="I34" t="s">
        <v>112</v>
      </c>
      <c r="J34">
        <v>85.4</v>
      </c>
      <c r="K34" s="26">
        <f t="shared" si="18"/>
        <v>230.75898353614889</v>
      </c>
      <c r="L34" s="6">
        <f t="shared" si="15"/>
        <v>371.37058560000003</v>
      </c>
      <c r="M34" s="6">
        <f t="shared" si="8"/>
        <v>13.300000000000011</v>
      </c>
      <c r="N34" s="6">
        <f t="shared" si="9"/>
        <v>21.404275200000018</v>
      </c>
      <c r="O34" s="6">
        <f t="shared" si="16"/>
        <v>699.59688220790576</v>
      </c>
      <c r="P34" s="6">
        <f t="shared" si="2"/>
        <v>1125.8920447999999</v>
      </c>
      <c r="Q34" s="1">
        <v>262</v>
      </c>
      <c r="R34" s="1">
        <v>174</v>
      </c>
      <c r="S34" s="1">
        <v>167</v>
      </c>
      <c r="T34" s="6">
        <f t="shared" si="10"/>
        <v>24</v>
      </c>
      <c r="U34" s="20">
        <v>0</v>
      </c>
      <c r="V34" s="20">
        <v>4.1000000000000002E-2</v>
      </c>
      <c r="W34" s="21" t="s">
        <v>43</v>
      </c>
      <c r="X34" s="22">
        <f t="shared" si="3"/>
        <v>0.125</v>
      </c>
      <c r="Y34" s="22"/>
      <c r="Z34" s="22"/>
      <c r="AA34" s="27">
        <f t="shared" si="11"/>
        <v>43628.314537555045</v>
      </c>
      <c r="AB34" s="27">
        <f t="shared" si="4"/>
        <v>43628.189537555045</v>
      </c>
      <c r="AC34" s="25">
        <f t="shared" si="5"/>
        <v>0.67912088838056661</v>
      </c>
      <c r="AD34" s="28"/>
      <c r="AE34" s="28"/>
      <c r="AF34" s="14">
        <f t="shared" si="6"/>
        <v>3.5673792000000031E-2</v>
      </c>
      <c r="AG34" s="14">
        <f t="shared" si="7"/>
        <v>4.2808550400000034E-3</v>
      </c>
      <c r="AH34" s="14">
        <f t="shared" si="12"/>
        <v>3.9954647040000034E-2</v>
      </c>
      <c r="AI34" s="29"/>
      <c r="AJ34" s="30"/>
      <c r="AK34" s="6"/>
      <c r="AL34" s="31"/>
      <c r="AM34" s="6">
        <f t="shared" si="13"/>
        <v>25</v>
      </c>
      <c r="AN34" s="74">
        <f t="shared" si="14"/>
        <v>0</v>
      </c>
    </row>
    <row r="35" spans="1:40" x14ac:dyDescent="0.3">
      <c r="A35" t="s">
        <v>14</v>
      </c>
      <c r="B35">
        <v>1</v>
      </c>
      <c r="C35" s="14">
        <v>0.19444444444444445</v>
      </c>
      <c r="D35" s="14">
        <f>SUM(AH27:AH35)</f>
        <v>0.25941073421128202</v>
      </c>
      <c r="E35" s="14"/>
      <c r="F35" s="32"/>
      <c r="G35" s="16">
        <f t="shared" si="1"/>
        <v>4.8503790861577727</v>
      </c>
      <c r="H35" s="17"/>
      <c r="I35" t="s">
        <v>28</v>
      </c>
      <c r="J35" s="6">
        <v>89.7</v>
      </c>
      <c r="K35" s="26">
        <v>234.94044778493597</v>
      </c>
      <c r="L35" s="6">
        <f t="shared" si="15"/>
        <v>378.1</v>
      </c>
      <c r="M35" s="6">
        <f t="shared" si="8"/>
        <v>4.1814642487870799</v>
      </c>
      <c r="N35" s="6">
        <f t="shared" si="9"/>
        <v>6.7294143999999951</v>
      </c>
      <c r="O35" s="6">
        <f t="shared" si="16"/>
        <v>695.41541795911871</v>
      </c>
      <c r="P35" s="6">
        <f t="shared" si="2"/>
        <v>1119.1626304000001</v>
      </c>
      <c r="Q35" s="1">
        <v>272</v>
      </c>
      <c r="R35" s="1">
        <v>16</v>
      </c>
      <c r="S35" s="1">
        <v>6</v>
      </c>
      <c r="T35" s="6">
        <f t="shared" si="10"/>
        <v>10</v>
      </c>
      <c r="U35" s="20">
        <v>0</v>
      </c>
      <c r="V35" s="20">
        <v>7.0000000000000001E-3</v>
      </c>
      <c r="W35" s="21" t="s">
        <v>43</v>
      </c>
      <c r="X35" s="22">
        <f t="shared" si="3"/>
        <v>0.125</v>
      </c>
      <c r="Y35" s="22"/>
      <c r="Z35" s="22"/>
      <c r="AA35" s="27">
        <f t="shared" si="11"/>
        <v>43628.32709912859</v>
      </c>
      <c r="AB35" s="27">
        <f t="shared" si="4"/>
        <v>43628.20209912859</v>
      </c>
      <c r="AC35" s="25">
        <f t="shared" si="5"/>
        <v>0.69168246192566585</v>
      </c>
      <c r="AD35" s="28"/>
      <c r="AE35" s="28"/>
      <c r="AF35" s="14">
        <f t="shared" si="6"/>
        <v>1.1215690666666658E-2</v>
      </c>
      <c r="AG35" s="14">
        <f t="shared" si="7"/>
        <v>1.3458828799999989E-3</v>
      </c>
      <c r="AH35" s="14">
        <f t="shared" si="12"/>
        <v>1.2561573546666658E-2</v>
      </c>
      <c r="AI35" s="29"/>
      <c r="AJ35" s="30"/>
      <c r="AK35" s="6"/>
      <c r="AL35" s="31"/>
      <c r="AM35" s="6">
        <f t="shared" si="13"/>
        <v>25</v>
      </c>
      <c r="AN35" s="74">
        <f t="shared" si="14"/>
        <v>0</v>
      </c>
    </row>
    <row r="36" spans="1:40" x14ac:dyDescent="0.3">
      <c r="C36" s="14"/>
      <c r="D36" s="14"/>
      <c r="E36" s="14"/>
      <c r="F36" s="32"/>
      <c r="G36" s="16">
        <f t="shared" si="1"/>
        <v>7.3449910337221809</v>
      </c>
      <c r="H36" s="17"/>
      <c r="I36" t="s">
        <v>115</v>
      </c>
      <c r="J36" s="6">
        <v>34.6</v>
      </c>
      <c r="K36" s="26">
        <f>K$35+J36</f>
        <v>269.54044778493596</v>
      </c>
      <c r="L36" s="6">
        <f t="shared" si="15"/>
        <v>433.78330240000003</v>
      </c>
      <c r="M36" s="6">
        <f t="shared" si="8"/>
        <v>34.599999999999994</v>
      </c>
      <c r="N36" s="6">
        <f t="shared" si="9"/>
        <v>55.683302399999995</v>
      </c>
      <c r="O36" s="6">
        <f t="shared" si="16"/>
        <v>660.81541795911869</v>
      </c>
      <c r="P36" s="6">
        <f t="shared" si="2"/>
        <v>1063.4793279999999</v>
      </c>
      <c r="Q36" s="1">
        <v>431</v>
      </c>
      <c r="R36" s="1">
        <v>702</v>
      </c>
      <c r="S36" s="1">
        <v>544</v>
      </c>
      <c r="T36" s="6">
        <f t="shared" si="10"/>
        <v>159</v>
      </c>
      <c r="U36" s="20">
        <v>1E-3</v>
      </c>
      <c r="V36" s="20">
        <v>5.2999999999999999E-2</v>
      </c>
      <c r="W36" s="21" t="s">
        <v>43</v>
      </c>
      <c r="X36" s="22">
        <f t="shared" si="3"/>
        <v>0.125</v>
      </c>
      <c r="Y36" s="22"/>
      <c r="Z36" s="22"/>
      <c r="AA36" s="27">
        <f t="shared" si="11"/>
        <v>43628.431041293072</v>
      </c>
      <c r="AB36" s="27">
        <f t="shared" si="4"/>
        <v>43628.306041293072</v>
      </c>
      <c r="AC36" s="25">
        <f t="shared" si="5"/>
        <v>0.79562462640751619</v>
      </c>
      <c r="AD36" s="28"/>
      <c r="AE36" s="28"/>
      <c r="AF36" s="14">
        <f t="shared" si="6"/>
        <v>9.2805503999999983E-2</v>
      </c>
      <c r="AG36" s="14">
        <f t="shared" si="7"/>
        <v>1.1136660479999998E-2</v>
      </c>
      <c r="AH36" s="14">
        <f t="shared" si="12"/>
        <v>0.10394216447999999</v>
      </c>
      <c r="AI36" s="29"/>
      <c r="AJ36" s="30"/>
      <c r="AK36" s="6"/>
      <c r="AL36" s="31">
        <v>0</v>
      </c>
      <c r="AM36" s="6">
        <f t="shared" si="13"/>
        <v>24.6</v>
      </c>
      <c r="AN36" s="74">
        <f t="shared" si="14"/>
        <v>1E-3</v>
      </c>
    </row>
    <row r="37" spans="1:40" x14ac:dyDescent="0.3">
      <c r="C37" s="14"/>
      <c r="D37" s="14"/>
      <c r="E37" s="14"/>
      <c r="F37" s="32"/>
      <c r="G37" s="16">
        <f t="shared" si="1"/>
        <v>7.5396572839817964</v>
      </c>
      <c r="H37" s="17"/>
      <c r="I37" t="s">
        <v>114</v>
      </c>
      <c r="J37" s="6">
        <v>37.299999999999997</v>
      </c>
      <c r="K37" s="26">
        <f t="shared" ref="K37:K40" si="19">K$35+J37</f>
        <v>272.24044778493595</v>
      </c>
      <c r="L37" s="6">
        <f t="shared" si="15"/>
        <v>438.1285312</v>
      </c>
      <c r="M37" s="6">
        <f t="shared" si="8"/>
        <v>2.6999999999999886</v>
      </c>
      <c r="N37" s="6">
        <f t="shared" si="9"/>
        <v>4.3452287999999823</v>
      </c>
      <c r="O37" s="6">
        <f t="shared" si="16"/>
        <v>658.11541795911876</v>
      </c>
      <c r="P37" s="6">
        <f t="shared" si="2"/>
        <v>1059.1340992</v>
      </c>
      <c r="Q37" s="1">
        <v>338</v>
      </c>
      <c r="R37" s="1">
        <v>13</v>
      </c>
      <c r="S37" s="1">
        <v>118</v>
      </c>
      <c r="T37" s="6">
        <f t="shared" si="10"/>
        <v>-93</v>
      </c>
      <c r="U37" s="20">
        <v>-8.9999999999999993E-3</v>
      </c>
      <c r="V37" s="20">
        <v>4.0000000000000001E-3</v>
      </c>
      <c r="W37" s="21" t="s">
        <v>44</v>
      </c>
      <c r="X37" s="22">
        <f t="shared" si="3"/>
        <v>0.125</v>
      </c>
      <c r="Y37" s="22"/>
      <c r="Z37" s="22"/>
      <c r="AA37" s="27">
        <f t="shared" si="11"/>
        <v>43628.439152386833</v>
      </c>
      <c r="AB37" s="27">
        <f t="shared" si="4"/>
        <v>43628.314152386833</v>
      </c>
      <c r="AC37" s="25">
        <f t="shared" si="5"/>
        <v>0.8037357201683335</v>
      </c>
      <c r="AD37" s="28"/>
      <c r="AE37" s="28"/>
      <c r="AF37" s="14">
        <f t="shared" si="6"/>
        <v>7.2420479999999706E-3</v>
      </c>
      <c r="AG37" s="14">
        <f t="shared" si="7"/>
        <v>8.6904575999999646E-4</v>
      </c>
      <c r="AH37" s="14">
        <f t="shared" si="12"/>
        <v>8.1110937599999672E-3</v>
      </c>
      <c r="AI37" s="29"/>
      <c r="AJ37" s="30"/>
      <c r="AK37" s="6"/>
      <c r="AL37" s="31"/>
      <c r="AM37" s="6">
        <f t="shared" si="13"/>
        <v>29.95</v>
      </c>
      <c r="AN37" s="74">
        <f t="shared" si="14"/>
        <v>-8.9999999999999993E-3</v>
      </c>
    </row>
    <row r="38" spans="1:40" x14ac:dyDescent="0.3">
      <c r="C38" s="14"/>
      <c r="D38" s="14"/>
      <c r="E38" s="14"/>
      <c r="F38" s="32"/>
      <c r="G38" s="16">
        <f t="shared" si="1"/>
        <v>7.7271136731142178</v>
      </c>
      <c r="H38" s="17"/>
      <c r="I38" t="s">
        <v>120</v>
      </c>
      <c r="J38" s="6">
        <v>39.9</v>
      </c>
      <c r="K38" s="26">
        <f t="shared" si="19"/>
        <v>274.84044778493598</v>
      </c>
      <c r="L38" s="6">
        <f t="shared" si="15"/>
        <v>442.31282560000005</v>
      </c>
      <c r="M38" s="6">
        <f t="shared" si="8"/>
        <v>2.6000000000000227</v>
      </c>
      <c r="N38" s="6">
        <f t="shared" si="9"/>
        <v>4.1842944000000371</v>
      </c>
      <c r="O38" s="6">
        <f t="shared" si="16"/>
        <v>655.51541795911862</v>
      </c>
      <c r="P38" s="6">
        <f t="shared" si="2"/>
        <v>1054.9498047999998</v>
      </c>
      <c r="Q38" s="1">
        <v>337</v>
      </c>
      <c r="R38" s="1">
        <v>13</v>
      </c>
      <c r="S38" s="1">
        <v>9</v>
      </c>
      <c r="T38" s="6">
        <f t="shared" si="10"/>
        <v>-1</v>
      </c>
      <c r="U38" s="20">
        <v>-3.0000000000000001E-3</v>
      </c>
      <c r="V38" s="20">
        <v>0</v>
      </c>
      <c r="W38" s="21" t="s">
        <v>44</v>
      </c>
      <c r="X38" s="22">
        <f t="shared" si="3"/>
        <v>0.125</v>
      </c>
      <c r="Y38" s="22"/>
      <c r="Z38" s="22"/>
      <c r="AA38" s="27">
        <f t="shared" si="11"/>
        <v>43628.446963069713</v>
      </c>
      <c r="AB38" s="27">
        <f t="shared" si="4"/>
        <v>43628.321963069713</v>
      </c>
      <c r="AC38" s="25">
        <f t="shared" si="5"/>
        <v>0.81154640304885106</v>
      </c>
      <c r="AD38" s="28"/>
      <c r="AE38" s="28"/>
      <c r="AF38" s="14">
        <f t="shared" si="6"/>
        <v>6.9738240000000616E-3</v>
      </c>
      <c r="AG38" s="14">
        <f t="shared" si="7"/>
        <v>8.3685888000000733E-4</v>
      </c>
      <c r="AH38" s="14">
        <f t="shared" si="12"/>
        <v>7.8106828800000687E-3</v>
      </c>
      <c r="AI38" s="29"/>
      <c r="AJ38" s="30"/>
      <c r="AK38" s="6"/>
      <c r="AL38" s="31"/>
      <c r="AM38" s="6">
        <f t="shared" si="13"/>
        <v>26.65</v>
      </c>
      <c r="AN38" s="74">
        <f t="shared" si="14"/>
        <v>-3.0000000000000001E-3</v>
      </c>
    </row>
    <row r="39" spans="1:40" x14ac:dyDescent="0.3">
      <c r="C39" s="14"/>
      <c r="D39" s="14"/>
      <c r="E39" s="14"/>
      <c r="F39" s="32"/>
      <c r="G39" s="16">
        <f t="shared" si="1"/>
        <v>8.3543715904816054</v>
      </c>
      <c r="H39" s="17"/>
      <c r="I39" t="s">
        <v>121</v>
      </c>
      <c r="J39" s="6">
        <v>48.6</v>
      </c>
      <c r="K39" s="26">
        <f t="shared" si="19"/>
        <v>283.54044778493596</v>
      </c>
      <c r="L39" s="6">
        <f t="shared" si="15"/>
        <v>456.31411840000004</v>
      </c>
      <c r="M39" s="6">
        <f t="shared" si="8"/>
        <v>8.6999999999999886</v>
      </c>
      <c r="N39" s="6">
        <f t="shared" si="9"/>
        <v>14.001292799999982</v>
      </c>
      <c r="O39" s="6">
        <f t="shared" si="16"/>
        <v>646.81541795911869</v>
      </c>
      <c r="P39" s="6">
        <f t="shared" si="2"/>
        <v>1040.9485119999999</v>
      </c>
      <c r="Q39" s="1">
        <v>365</v>
      </c>
      <c r="R39" s="1">
        <v>41</v>
      </c>
      <c r="S39" s="1">
        <v>17</v>
      </c>
      <c r="T39" s="6">
        <f t="shared" si="10"/>
        <v>28</v>
      </c>
      <c r="U39" s="20">
        <v>1E-3</v>
      </c>
      <c r="V39" s="20">
        <v>5.0000000000000001E-3</v>
      </c>
      <c r="W39" s="21" t="s">
        <v>44</v>
      </c>
      <c r="X39" s="22">
        <f t="shared" si="3"/>
        <v>0.125</v>
      </c>
      <c r="Y39" s="22"/>
      <c r="Z39" s="22"/>
      <c r="AA39" s="27">
        <f t="shared" si="11"/>
        <v>43628.47309881627</v>
      </c>
      <c r="AB39" s="27">
        <f t="shared" si="4"/>
        <v>43628.34809881627</v>
      </c>
      <c r="AC39" s="25">
        <f t="shared" si="5"/>
        <v>0.83768214960582554</v>
      </c>
      <c r="AD39" s="28"/>
      <c r="AE39" s="28"/>
      <c r="AF39" s="14">
        <f t="shared" si="6"/>
        <v>2.333548799999997E-2</v>
      </c>
      <c r="AG39" s="14">
        <f t="shared" si="7"/>
        <v>2.8002585599999964E-3</v>
      </c>
      <c r="AH39" s="14">
        <f t="shared" si="12"/>
        <v>2.6135746559999968E-2</v>
      </c>
      <c r="AI39" s="29"/>
      <c r="AJ39" s="30"/>
      <c r="AK39" s="6"/>
      <c r="AL39" s="31"/>
      <c r="AM39" s="6">
        <f t="shared" si="13"/>
        <v>24.6</v>
      </c>
      <c r="AN39" s="74">
        <f t="shared" si="14"/>
        <v>1E-3</v>
      </c>
    </row>
    <row r="40" spans="1:40" x14ac:dyDescent="0.3">
      <c r="C40" s="14"/>
      <c r="D40" s="14"/>
      <c r="E40" s="14"/>
      <c r="F40" s="32"/>
      <c r="G40" s="16">
        <f t="shared" si="1"/>
        <v>8.5201983962324448</v>
      </c>
      <c r="H40" s="17"/>
      <c r="I40" t="s">
        <v>122</v>
      </c>
      <c r="J40" s="6">
        <v>50.9</v>
      </c>
      <c r="K40" s="26">
        <f t="shared" si="19"/>
        <v>285.84044778493598</v>
      </c>
      <c r="L40" s="6">
        <f t="shared" si="15"/>
        <v>460.0156096</v>
      </c>
      <c r="M40" s="6">
        <f t="shared" si="8"/>
        <v>2.3000000000000114</v>
      </c>
      <c r="N40" s="6">
        <f t="shared" si="9"/>
        <v>3.7014912000000186</v>
      </c>
      <c r="O40" s="6">
        <f t="shared" si="16"/>
        <v>644.51541795911862</v>
      </c>
      <c r="P40" s="6">
        <f t="shared" si="2"/>
        <v>1037.2470208</v>
      </c>
      <c r="Q40" s="1">
        <v>423</v>
      </c>
      <c r="R40" s="1">
        <v>65</v>
      </c>
      <c r="S40" s="1">
        <v>6</v>
      </c>
      <c r="T40" s="6">
        <f t="shared" si="10"/>
        <v>58</v>
      </c>
      <c r="U40" s="20">
        <v>5.0000000000000001E-3</v>
      </c>
      <c r="V40" s="20">
        <v>0.03</v>
      </c>
      <c r="W40" s="21" t="s">
        <v>44</v>
      </c>
      <c r="X40" s="22">
        <f t="shared" si="3"/>
        <v>0.125</v>
      </c>
      <c r="Y40" s="22"/>
      <c r="Z40" s="22"/>
      <c r="AA40" s="27">
        <f t="shared" si="11"/>
        <v>43628.48000826651</v>
      </c>
      <c r="AB40" s="27">
        <f t="shared" si="4"/>
        <v>43628.35500826651</v>
      </c>
      <c r="AC40" s="25">
        <f t="shared" si="5"/>
        <v>0.84459159984544385</v>
      </c>
      <c r="AD40" s="28"/>
      <c r="AE40" s="28"/>
      <c r="AF40" s="14">
        <f t="shared" si="6"/>
        <v>6.169152000000031E-3</v>
      </c>
      <c r="AG40" s="14">
        <f t="shared" si="7"/>
        <v>7.4029824000000372E-4</v>
      </c>
      <c r="AH40" s="14">
        <f t="shared" si="12"/>
        <v>6.9094502400000347E-3</v>
      </c>
      <c r="AI40" s="29"/>
      <c r="AJ40" s="30"/>
      <c r="AK40" s="6"/>
      <c r="AL40" s="31"/>
      <c r="AM40" s="6">
        <f t="shared" si="13"/>
        <v>23</v>
      </c>
      <c r="AN40" s="74">
        <f t="shared" si="14"/>
        <v>5.0000000000000001E-3</v>
      </c>
    </row>
    <row r="41" spans="1:40" x14ac:dyDescent="0.3">
      <c r="A41" t="s">
        <v>15</v>
      </c>
      <c r="B41">
        <v>1</v>
      </c>
      <c r="C41" s="14">
        <v>0.11041666666666666</v>
      </c>
      <c r="D41" s="14">
        <f>SUM(AH36:AH41)</f>
        <v>0.31062333333333325</v>
      </c>
      <c r="E41" s="14"/>
      <c r="F41" s="32"/>
      <c r="G41" s="16">
        <f t="shared" si="1"/>
        <v>12.305339086102322</v>
      </c>
      <c r="H41" s="17"/>
      <c r="I41" t="s">
        <v>124</v>
      </c>
      <c r="J41" s="6">
        <v>51.4</v>
      </c>
      <c r="K41" s="26">
        <v>286.32784538296346</v>
      </c>
      <c r="L41" s="6">
        <f t="shared" si="15"/>
        <v>460.79999999999995</v>
      </c>
      <c r="M41" s="6">
        <f t="shared" si="8"/>
        <v>0.48739759802748495</v>
      </c>
      <c r="N41" s="6">
        <f t="shared" si="9"/>
        <v>0.78439039999994475</v>
      </c>
      <c r="O41" s="6">
        <f t="shared" si="16"/>
        <v>644.02802036109119</v>
      </c>
      <c r="P41" s="6">
        <f t="shared" si="2"/>
        <v>1036.4626304000001</v>
      </c>
      <c r="Q41" s="1">
        <v>419</v>
      </c>
      <c r="R41" s="1">
        <v>0</v>
      </c>
      <c r="S41" s="1">
        <v>4</v>
      </c>
      <c r="T41" s="6">
        <f t="shared" si="10"/>
        <v>-4</v>
      </c>
      <c r="U41" s="20">
        <v>0</v>
      </c>
      <c r="V41" s="20">
        <v>0</v>
      </c>
      <c r="W41" s="21" t="s">
        <v>44</v>
      </c>
      <c r="X41" s="22">
        <f t="shared" si="3"/>
        <v>0.125</v>
      </c>
      <c r="Y41" s="22"/>
      <c r="Z41" s="22"/>
      <c r="AA41" s="27">
        <f t="shared" si="11"/>
        <v>43628.637722461921</v>
      </c>
      <c r="AB41" s="27">
        <f t="shared" si="4"/>
        <v>43628.512722461921</v>
      </c>
      <c r="AC41" s="25">
        <f t="shared" si="5"/>
        <v>1.0023057952566887</v>
      </c>
      <c r="AD41" s="28"/>
      <c r="AE41" s="28"/>
      <c r="AF41" s="14">
        <f t="shared" si="6"/>
        <v>1.3073173333332411E-3</v>
      </c>
      <c r="AG41" s="14">
        <f t="shared" si="7"/>
        <v>0.15640687807999998</v>
      </c>
      <c r="AH41" s="14">
        <f t="shared" si="12"/>
        <v>0.15771419541333323</v>
      </c>
      <c r="AI41" s="29"/>
      <c r="AJ41" s="30"/>
      <c r="AK41" s="6">
        <v>15</v>
      </c>
      <c r="AL41" s="31">
        <v>210</v>
      </c>
      <c r="AM41" s="6">
        <f t="shared" si="13"/>
        <v>25</v>
      </c>
      <c r="AN41" s="74">
        <f t="shared" si="14"/>
        <v>0</v>
      </c>
    </row>
    <row r="42" spans="1:40" x14ac:dyDescent="0.3">
      <c r="C42" s="14"/>
      <c r="D42" s="14"/>
      <c r="E42" s="14"/>
      <c r="F42" s="32"/>
      <c r="G42" s="16">
        <f t="shared" si="1"/>
        <v>13.156102698238101</v>
      </c>
      <c r="H42" s="17"/>
      <c r="I42" t="s">
        <v>116</v>
      </c>
      <c r="J42" s="6">
        <v>11.8</v>
      </c>
      <c r="K42" s="26">
        <f>K$41+J42</f>
        <v>298.12784538296347</v>
      </c>
      <c r="L42" s="6">
        <f t="shared" si="15"/>
        <v>479.79025919999998</v>
      </c>
      <c r="M42" s="6">
        <f t="shared" si="8"/>
        <v>11.800000000000011</v>
      </c>
      <c r="N42" s="6">
        <f t="shared" si="9"/>
        <v>18.990259200000018</v>
      </c>
      <c r="O42" s="6">
        <f t="shared" si="16"/>
        <v>632.22802036109124</v>
      </c>
      <c r="P42" s="6">
        <f t="shared" si="2"/>
        <v>1017.4723712000001</v>
      </c>
      <c r="Q42" s="1">
        <v>625</v>
      </c>
      <c r="R42" s="1">
        <v>409</v>
      </c>
      <c r="S42" s="1">
        <v>202</v>
      </c>
      <c r="T42" s="6">
        <f t="shared" si="10"/>
        <v>206</v>
      </c>
      <c r="U42" s="20">
        <v>6.0000000000000001E-3</v>
      </c>
      <c r="V42" s="20">
        <v>4.3999999999999997E-2</v>
      </c>
      <c r="W42" s="21" t="s">
        <v>44</v>
      </c>
      <c r="X42" s="22">
        <f t="shared" si="3"/>
        <v>0.125</v>
      </c>
      <c r="Y42" s="22"/>
      <c r="Z42" s="22"/>
      <c r="AA42" s="27">
        <f t="shared" si="11"/>
        <v>43628.67317094576</v>
      </c>
      <c r="AB42" s="27">
        <f t="shared" si="4"/>
        <v>43628.54817094576</v>
      </c>
      <c r="AC42" s="25">
        <f t="shared" si="5"/>
        <v>1.0377542790956795</v>
      </c>
      <c r="AD42" s="28"/>
      <c r="AE42" s="28"/>
      <c r="AF42" s="14">
        <f t="shared" si="6"/>
        <v>3.1650432000000027E-2</v>
      </c>
      <c r="AG42" s="14">
        <f t="shared" si="7"/>
        <v>3.7980518400000029E-3</v>
      </c>
      <c r="AH42" s="14">
        <f t="shared" si="12"/>
        <v>3.5448483840000031E-2</v>
      </c>
      <c r="AI42" s="29"/>
      <c r="AJ42" s="30"/>
      <c r="AK42" s="6"/>
      <c r="AL42" s="31"/>
      <c r="AM42" s="6">
        <f t="shared" si="13"/>
        <v>22.6</v>
      </c>
      <c r="AN42" s="74">
        <f t="shared" si="14"/>
        <v>6.0000000000000001E-3</v>
      </c>
    </row>
    <row r="43" spans="1:40" x14ac:dyDescent="0.3">
      <c r="C43" s="14"/>
      <c r="D43" s="14"/>
      <c r="E43" s="14"/>
      <c r="F43" s="32"/>
      <c r="G43" s="16">
        <f t="shared" si="1"/>
        <v>14.158273393870331</v>
      </c>
      <c r="H43" s="17"/>
      <c r="I43" t="s">
        <v>117</v>
      </c>
      <c r="J43" s="6">
        <v>25.7</v>
      </c>
      <c r="K43" s="26">
        <f t="shared" ref="K43:K48" si="20">K$41+J43</f>
        <v>312.02784538296345</v>
      </c>
      <c r="L43" s="6">
        <f t="shared" si="15"/>
        <v>502.16014079999997</v>
      </c>
      <c r="M43" s="6">
        <f t="shared" si="8"/>
        <v>13.899999999999977</v>
      </c>
      <c r="N43" s="6">
        <f t="shared" si="9"/>
        <v>22.369881599999964</v>
      </c>
      <c r="O43" s="6">
        <f t="shared" si="16"/>
        <v>618.32802036109115</v>
      </c>
      <c r="P43" s="6">
        <f t="shared" si="2"/>
        <v>995.1024895999999</v>
      </c>
      <c r="Q43" s="1">
        <v>950</v>
      </c>
      <c r="R43" s="1">
        <v>355</v>
      </c>
      <c r="S43" s="1">
        <v>32</v>
      </c>
      <c r="T43" s="6">
        <f t="shared" si="10"/>
        <v>325</v>
      </c>
      <c r="U43" s="20">
        <v>4.0000000000000001E-3</v>
      </c>
      <c r="V43" s="20">
        <v>1.4999999999999999E-2</v>
      </c>
      <c r="W43" s="21" t="s">
        <v>44</v>
      </c>
      <c r="X43" s="22">
        <f t="shared" si="3"/>
        <v>0.125</v>
      </c>
      <c r="Y43" s="22"/>
      <c r="Z43" s="22"/>
      <c r="AA43" s="27">
        <f t="shared" si="11"/>
        <v>43628.714928058078</v>
      </c>
      <c r="AB43" s="27">
        <f t="shared" si="4"/>
        <v>43628.589928058078</v>
      </c>
      <c r="AC43" s="25">
        <f t="shared" si="5"/>
        <v>1.0795113914136891</v>
      </c>
      <c r="AD43" s="28"/>
      <c r="AE43" s="28"/>
      <c r="AF43" s="14">
        <f t="shared" si="6"/>
        <v>3.7283135999999939E-2</v>
      </c>
      <c r="AG43" s="14">
        <f t="shared" si="7"/>
        <v>4.4739763199999928E-3</v>
      </c>
      <c r="AH43" s="14">
        <f t="shared" si="12"/>
        <v>4.1757112319999928E-2</v>
      </c>
      <c r="AI43" s="29"/>
      <c r="AJ43" s="30"/>
      <c r="AK43" s="6"/>
      <c r="AL43" s="31"/>
      <c r="AM43" s="6">
        <f t="shared" si="13"/>
        <v>23.4</v>
      </c>
      <c r="AN43" s="74">
        <f t="shared" si="14"/>
        <v>4.0000000000000001E-3</v>
      </c>
    </row>
    <row r="44" spans="1:40" x14ac:dyDescent="0.3">
      <c r="C44" s="14"/>
      <c r="D44" s="14"/>
      <c r="E44" s="14"/>
      <c r="F44" s="32"/>
      <c r="G44" s="33">
        <f t="shared" si="1"/>
        <v>15.571406173403375</v>
      </c>
      <c r="H44" s="6"/>
      <c r="I44" t="s">
        <v>118</v>
      </c>
      <c r="J44" s="6">
        <v>45.3</v>
      </c>
      <c r="K44" s="26">
        <f t="shared" si="20"/>
        <v>331.62784538296347</v>
      </c>
      <c r="L44" s="6">
        <f t="shared" si="15"/>
        <v>533.70328319999999</v>
      </c>
      <c r="M44" s="6">
        <f t="shared" si="8"/>
        <v>19.600000000000023</v>
      </c>
      <c r="N44" s="6">
        <f t="shared" si="9"/>
        <v>31.54314240000004</v>
      </c>
      <c r="O44" s="6">
        <f t="shared" si="16"/>
        <v>598.72802036109124</v>
      </c>
      <c r="P44" s="6">
        <f t="shared" si="2"/>
        <v>963.55934720000005</v>
      </c>
      <c r="Q44" s="1">
        <v>1385</v>
      </c>
      <c r="R44" s="1">
        <v>456</v>
      </c>
      <c r="S44" s="1">
        <v>22</v>
      </c>
      <c r="T44" s="6">
        <f t="shared" si="10"/>
        <v>435</v>
      </c>
      <c r="U44" s="20">
        <v>5.0000000000000001E-3</v>
      </c>
      <c r="V44" s="20">
        <v>8.0000000000000002E-3</v>
      </c>
      <c r="W44" s="21" t="s">
        <v>44</v>
      </c>
      <c r="X44" s="22">
        <f t="shared" si="3"/>
        <v>0.125</v>
      </c>
      <c r="Y44" s="22"/>
      <c r="Z44" s="22"/>
      <c r="AA44" s="27">
        <f t="shared" si="11"/>
        <v>43628.773808590558</v>
      </c>
      <c r="AB44" s="27">
        <f t="shared" si="4"/>
        <v>43628.648808590558</v>
      </c>
      <c r="AC44" s="25">
        <f t="shared" si="5"/>
        <v>1.1383919238942326</v>
      </c>
      <c r="AD44" s="28"/>
      <c r="AE44" s="28"/>
      <c r="AF44" s="14">
        <f t="shared" si="6"/>
        <v>5.2571904000000065E-2</v>
      </c>
      <c r="AG44" s="14">
        <f t="shared" si="7"/>
        <v>6.3086284800000078E-3</v>
      </c>
      <c r="AH44" s="14">
        <f t="shared" si="12"/>
        <v>5.8880532480000074E-2</v>
      </c>
      <c r="AI44" s="29"/>
      <c r="AJ44" s="30"/>
      <c r="AK44" s="6"/>
      <c r="AL44" s="31"/>
      <c r="AM44" s="6">
        <f t="shared" si="13"/>
        <v>23</v>
      </c>
      <c r="AN44" s="74">
        <f t="shared" si="14"/>
        <v>5.0000000000000001E-3</v>
      </c>
    </row>
    <row r="45" spans="1:40" x14ac:dyDescent="0.3">
      <c r="C45" s="14"/>
      <c r="D45" s="14"/>
      <c r="E45" s="14"/>
      <c r="F45" s="32"/>
      <c r="G45" s="33">
        <f t="shared" si="1"/>
        <v>15.785031688108575</v>
      </c>
      <c r="H45" s="6"/>
      <c r="I45" t="s">
        <v>119</v>
      </c>
      <c r="J45" s="6">
        <v>48.5</v>
      </c>
      <c r="K45" s="26">
        <f t="shared" si="20"/>
        <v>334.82784538296346</v>
      </c>
      <c r="L45" s="6">
        <f t="shared" si="15"/>
        <v>538.85318399999994</v>
      </c>
      <c r="M45" s="6">
        <f t="shared" si="8"/>
        <v>3.1999999999999886</v>
      </c>
      <c r="N45" s="6">
        <f t="shared" si="9"/>
        <v>5.1499007999999824</v>
      </c>
      <c r="O45" s="6">
        <f t="shared" si="16"/>
        <v>595.52802036109119</v>
      </c>
      <c r="P45" s="6">
        <f t="shared" si="2"/>
        <v>958.40944639999998</v>
      </c>
      <c r="Q45" s="1">
        <v>1524</v>
      </c>
      <c r="R45" s="1">
        <v>140</v>
      </c>
      <c r="S45" s="1">
        <v>4</v>
      </c>
      <c r="T45" s="6">
        <f t="shared" si="10"/>
        <v>139</v>
      </c>
      <c r="U45" s="20">
        <v>8.0000000000000002E-3</v>
      </c>
      <c r="V45" s="20">
        <v>0.02</v>
      </c>
      <c r="W45" s="21" t="s">
        <v>44</v>
      </c>
      <c r="X45" s="22">
        <f t="shared" si="3"/>
        <v>0.125</v>
      </c>
      <c r="Y45" s="22"/>
      <c r="Z45" s="22"/>
      <c r="AA45" s="27">
        <f t="shared" si="11"/>
        <v>43628.782709653671</v>
      </c>
      <c r="AB45" s="27">
        <f t="shared" si="4"/>
        <v>43628.657709653671</v>
      </c>
      <c r="AC45" s="25">
        <f t="shared" si="5"/>
        <v>1.1472929870069493</v>
      </c>
      <c r="AD45" s="28"/>
      <c r="AE45" s="28"/>
      <c r="AF45" s="14">
        <f t="shared" si="6"/>
        <v>7.9473777777777505E-3</v>
      </c>
      <c r="AG45" s="14">
        <f t="shared" si="7"/>
        <v>9.5368533333333003E-4</v>
      </c>
      <c r="AH45" s="14">
        <f t="shared" si="12"/>
        <v>8.9010631111110811E-3</v>
      </c>
      <c r="AI45" s="29">
        <v>27</v>
      </c>
      <c r="AJ45" s="30"/>
      <c r="AK45" s="6"/>
      <c r="AL45" s="31"/>
      <c r="AM45" s="6">
        <f t="shared" si="13"/>
        <v>21.8</v>
      </c>
      <c r="AN45" s="74">
        <f t="shared" si="14"/>
        <v>8.0000000000000002E-3</v>
      </c>
    </row>
    <row r="46" spans="1:40" x14ac:dyDescent="0.3">
      <c r="C46" s="14"/>
      <c r="D46" s="14"/>
      <c r="E46" s="14"/>
      <c r="F46" s="32"/>
      <c r="G46" s="33">
        <f t="shared" si="1"/>
        <v>16.012299049529247</v>
      </c>
      <c r="H46" s="6"/>
      <c r="I46" t="s">
        <v>123</v>
      </c>
      <c r="J46" s="6">
        <v>51.4</v>
      </c>
      <c r="K46" s="26">
        <f t="shared" si="20"/>
        <v>337.72784538296344</v>
      </c>
      <c r="L46" s="6">
        <f t="shared" si="15"/>
        <v>543.52028159999998</v>
      </c>
      <c r="M46" s="6">
        <f t="shared" si="8"/>
        <v>2.8999999999999773</v>
      </c>
      <c r="N46" s="6">
        <f t="shared" si="9"/>
        <v>4.6670975999999635</v>
      </c>
      <c r="O46" s="6">
        <f t="shared" si="16"/>
        <v>592.62802036109122</v>
      </c>
      <c r="P46" s="6">
        <f t="shared" si="2"/>
        <v>953.74234880000006</v>
      </c>
      <c r="Q46" s="1">
        <v>1839</v>
      </c>
      <c r="R46" s="1">
        <v>321</v>
      </c>
      <c r="S46" s="1">
        <v>0</v>
      </c>
      <c r="T46" s="6">
        <f t="shared" si="10"/>
        <v>315</v>
      </c>
      <c r="U46" s="20">
        <v>2.1999999999999999E-2</v>
      </c>
      <c r="V46" s="20">
        <v>3.3000000000000002E-2</v>
      </c>
      <c r="W46" s="21" t="s">
        <v>44</v>
      </c>
      <c r="X46" s="22">
        <f t="shared" si="3"/>
        <v>0.125</v>
      </c>
      <c r="Y46" s="22"/>
      <c r="Z46" s="22"/>
      <c r="AA46" s="27">
        <f t="shared" si="11"/>
        <v>43628.792179127064</v>
      </c>
      <c r="AB46" s="27">
        <f t="shared" si="4"/>
        <v>43628.667179127064</v>
      </c>
      <c r="AC46" s="25">
        <f t="shared" si="5"/>
        <v>1.1567624603994773</v>
      </c>
      <c r="AD46" s="28"/>
      <c r="AE46" s="28"/>
      <c r="AF46" s="14">
        <f t="shared" si="6"/>
        <v>8.4548869565216726E-3</v>
      </c>
      <c r="AG46" s="14">
        <f t="shared" si="7"/>
        <v>1.0145864347826006E-3</v>
      </c>
      <c r="AH46" s="14">
        <f t="shared" si="12"/>
        <v>9.4694733913042728E-3</v>
      </c>
      <c r="AI46" s="29">
        <v>23</v>
      </c>
      <c r="AJ46" s="30"/>
      <c r="AK46" s="6"/>
      <c r="AL46" s="31"/>
      <c r="AM46" s="6">
        <f t="shared" si="13"/>
        <v>16.200000000000003</v>
      </c>
      <c r="AN46" s="74">
        <f t="shared" si="14"/>
        <v>2.1999999999999999E-2</v>
      </c>
    </row>
    <row r="47" spans="1:40" x14ac:dyDescent="0.3">
      <c r="C47" s="14"/>
      <c r="D47" s="14"/>
      <c r="E47" s="14"/>
      <c r="F47" s="32"/>
      <c r="G47" s="33">
        <f t="shared" si="1"/>
        <v>16.109354872314725</v>
      </c>
      <c r="H47" s="6"/>
      <c r="I47" t="s">
        <v>125</v>
      </c>
      <c r="J47" s="6">
        <v>52.8</v>
      </c>
      <c r="K47" s="26">
        <f t="shared" si="20"/>
        <v>339.12784538296347</v>
      </c>
      <c r="L47" s="6">
        <f t="shared" si="15"/>
        <v>545.77336319999995</v>
      </c>
      <c r="M47" s="6">
        <f t="shared" si="8"/>
        <v>1.4000000000000341</v>
      </c>
      <c r="N47" s="6">
        <f t="shared" si="9"/>
        <v>2.2530816000000549</v>
      </c>
      <c r="O47" s="6">
        <f t="shared" si="16"/>
        <v>591.22802036109124</v>
      </c>
      <c r="P47" s="6">
        <f t="shared" si="2"/>
        <v>951.48926720000009</v>
      </c>
      <c r="Q47" s="1">
        <v>1930</v>
      </c>
      <c r="R47" s="1">
        <v>104</v>
      </c>
      <c r="S47" s="1">
        <v>17</v>
      </c>
      <c r="T47" s="6">
        <f t="shared" si="10"/>
        <v>91</v>
      </c>
      <c r="U47" s="20">
        <v>1.0999999999999999E-2</v>
      </c>
      <c r="V47" s="20">
        <v>2.8000000000000001E-2</v>
      </c>
      <c r="W47" s="21" t="s">
        <v>44</v>
      </c>
      <c r="X47" s="22">
        <f t="shared" si="3"/>
        <v>0.125</v>
      </c>
      <c r="Y47" s="22"/>
      <c r="Z47" s="22"/>
      <c r="AA47" s="27">
        <f t="shared" si="11"/>
        <v>43628.79622311968</v>
      </c>
      <c r="AB47" s="27">
        <f t="shared" si="4"/>
        <v>43628.67122311968</v>
      </c>
      <c r="AC47" s="25">
        <f t="shared" si="5"/>
        <v>1.1608064530155389</v>
      </c>
      <c r="AD47" s="28"/>
      <c r="AE47" s="28"/>
      <c r="AF47" s="14">
        <f t="shared" si="6"/>
        <v>3.61070769230778E-3</v>
      </c>
      <c r="AG47" s="14">
        <f t="shared" si="7"/>
        <v>4.3328492307693361E-4</v>
      </c>
      <c r="AH47" s="14">
        <f t="shared" si="12"/>
        <v>4.0439926153847134E-3</v>
      </c>
      <c r="AI47" s="29">
        <v>26</v>
      </c>
      <c r="AJ47" s="30"/>
      <c r="AK47" s="6"/>
      <c r="AL47" s="31"/>
      <c r="AM47" s="6">
        <f t="shared" si="13"/>
        <v>20.6</v>
      </c>
      <c r="AN47" s="74">
        <f t="shared" si="14"/>
        <v>1.0999999999999999E-2</v>
      </c>
    </row>
    <row r="48" spans="1:40" x14ac:dyDescent="0.3">
      <c r="C48" s="14"/>
      <c r="D48" s="14"/>
      <c r="E48" s="14"/>
      <c r="F48" s="32"/>
      <c r="G48" s="33">
        <f t="shared" si="1"/>
        <v>16.304021122574341</v>
      </c>
      <c r="H48" s="6"/>
      <c r="I48" t="s">
        <v>126</v>
      </c>
      <c r="J48" s="6">
        <v>55.5</v>
      </c>
      <c r="K48" s="26">
        <f t="shared" si="20"/>
        <v>341.82784538296346</v>
      </c>
      <c r="L48" s="6">
        <f t="shared" si="15"/>
        <v>550.11859200000004</v>
      </c>
      <c r="M48" s="6">
        <f t="shared" si="8"/>
        <v>2.6999999999999886</v>
      </c>
      <c r="N48" s="6">
        <f t="shared" si="9"/>
        <v>4.3452287999999823</v>
      </c>
      <c r="O48" s="6">
        <f t="shared" si="16"/>
        <v>588.52802036109119</v>
      </c>
      <c r="P48" s="6">
        <f t="shared" si="2"/>
        <v>947.1440384</v>
      </c>
      <c r="Q48" s="1">
        <v>1877</v>
      </c>
      <c r="R48" s="1">
        <v>0</v>
      </c>
      <c r="S48" s="1">
        <v>63</v>
      </c>
      <c r="T48" s="6">
        <f t="shared" si="10"/>
        <v>-53</v>
      </c>
      <c r="U48" s="20">
        <v>-4.0000000000000001E-3</v>
      </c>
      <c r="V48" s="20">
        <v>0</v>
      </c>
      <c r="W48" s="21" t="s">
        <v>44</v>
      </c>
      <c r="X48" s="22">
        <f t="shared" si="3"/>
        <v>0.125</v>
      </c>
      <c r="Y48" s="22"/>
      <c r="Z48" s="22"/>
      <c r="AA48" s="27">
        <f t="shared" si="11"/>
        <v>43628.804334213441</v>
      </c>
      <c r="AB48" s="27">
        <f t="shared" si="4"/>
        <v>43628.679334213441</v>
      </c>
      <c r="AC48" s="25">
        <f t="shared" si="5"/>
        <v>1.1689175467763562</v>
      </c>
      <c r="AD48" s="28"/>
      <c r="AE48" s="28"/>
      <c r="AF48" s="14">
        <f t="shared" si="6"/>
        <v>7.2420479999999706E-3</v>
      </c>
      <c r="AG48" s="14">
        <f t="shared" si="7"/>
        <v>8.6904575999999646E-4</v>
      </c>
      <c r="AH48" s="14">
        <f t="shared" si="12"/>
        <v>8.1110937599999672E-3</v>
      </c>
      <c r="AI48" s="29"/>
      <c r="AJ48" s="30"/>
      <c r="AK48" s="6"/>
      <c r="AL48" s="31"/>
      <c r="AM48" s="6">
        <f t="shared" si="13"/>
        <v>27.2</v>
      </c>
      <c r="AN48" s="74">
        <f t="shared" si="14"/>
        <v>-4.0000000000000001E-3</v>
      </c>
    </row>
    <row r="49" spans="1:40" x14ac:dyDescent="0.3">
      <c r="A49" t="s">
        <v>16</v>
      </c>
      <c r="B49">
        <v>1</v>
      </c>
      <c r="C49" s="14">
        <v>0.12430555555555556</v>
      </c>
      <c r="D49" s="14">
        <f>SUM(AF42:AF48)</f>
        <v>0.14876049242660719</v>
      </c>
      <c r="E49" s="14"/>
      <c r="F49" s="32"/>
      <c r="G49" s="33">
        <f t="shared" si="1"/>
        <v>16.339028200891335</v>
      </c>
      <c r="H49" s="6"/>
      <c r="I49" t="s">
        <v>127</v>
      </c>
      <c r="J49" s="6">
        <v>56</v>
      </c>
      <c r="K49" s="26">
        <v>342.31338980354724</v>
      </c>
      <c r="L49" s="6">
        <f t="shared" si="15"/>
        <v>550.9</v>
      </c>
      <c r="M49" s="6">
        <f t="shared" si="8"/>
        <v>0.48554442058377845</v>
      </c>
      <c r="N49" s="6">
        <f t="shared" si="9"/>
        <v>0.78140799999998034</v>
      </c>
      <c r="O49" s="6">
        <f t="shared" si="16"/>
        <v>588.04247594050742</v>
      </c>
      <c r="P49" s="6">
        <f t="shared" si="2"/>
        <v>946.36263040000006</v>
      </c>
      <c r="Q49" s="1">
        <v>1865</v>
      </c>
      <c r="R49" s="1">
        <v>1</v>
      </c>
      <c r="S49" s="1">
        <v>7</v>
      </c>
      <c r="T49" s="6">
        <f t="shared" si="10"/>
        <v>-12</v>
      </c>
      <c r="U49" s="20">
        <v>-3.0000000000000001E-3</v>
      </c>
      <c r="V49" s="20">
        <v>0</v>
      </c>
      <c r="W49" s="21" t="s">
        <v>44</v>
      </c>
      <c r="X49" s="22">
        <f t="shared" si="3"/>
        <v>0.125</v>
      </c>
      <c r="Y49" s="22"/>
      <c r="Z49" s="22"/>
      <c r="AA49" s="27">
        <f t="shared" si="11"/>
        <v>43628.805792841704</v>
      </c>
      <c r="AB49" s="27">
        <f t="shared" si="4"/>
        <v>43628.680792841704</v>
      </c>
      <c r="AC49" s="25">
        <f t="shared" si="5"/>
        <v>1.1703761750395643</v>
      </c>
      <c r="AD49" s="28"/>
      <c r="AE49" s="28"/>
      <c r="AF49" s="14">
        <f t="shared" si="6"/>
        <v>1.3023466666666338E-3</v>
      </c>
      <c r="AG49" s="14">
        <f t="shared" si="7"/>
        <v>1.5628159999999606E-4</v>
      </c>
      <c r="AH49" s="14">
        <f t="shared" si="12"/>
        <v>1.4586282666666298E-3</v>
      </c>
      <c r="AI49" s="29"/>
      <c r="AJ49" s="30"/>
      <c r="AK49" s="6"/>
      <c r="AL49" s="31"/>
      <c r="AM49" s="6">
        <f t="shared" si="13"/>
        <v>26.65</v>
      </c>
      <c r="AN49" s="74">
        <f t="shared" si="14"/>
        <v>-3.0000000000000001E-3</v>
      </c>
    </row>
    <row r="50" spans="1:40" x14ac:dyDescent="0.3">
      <c r="C50" s="14"/>
      <c r="D50" s="14"/>
      <c r="E50" s="14"/>
      <c r="F50" s="32"/>
      <c r="G50" s="33">
        <f t="shared" si="1"/>
        <v>16.699521256901789</v>
      </c>
      <c r="H50" s="6"/>
      <c r="I50" t="s">
        <v>128</v>
      </c>
      <c r="J50" s="6">
        <v>5</v>
      </c>
      <c r="K50" s="26">
        <f>K$49+J50</f>
        <v>347.31338980354724</v>
      </c>
      <c r="L50" s="6">
        <f t="shared" si="15"/>
        <v>558.94671999999991</v>
      </c>
      <c r="M50" s="6">
        <f t="shared" si="8"/>
        <v>5</v>
      </c>
      <c r="N50" s="6">
        <f t="shared" si="9"/>
        <v>8.0467200000000005</v>
      </c>
      <c r="O50" s="6">
        <f t="shared" si="16"/>
        <v>583.04247594050742</v>
      </c>
      <c r="P50" s="6">
        <f t="shared" si="2"/>
        <v>938.31591040000001</v>
      </c>
      <c r="Q50" s="1">
        <v>1863</v>
      </c>
      <c r="R50" s="1">
        <v>27</v>
      </c>
      <c r="S50" s="1">
        <v>24</v>
      </c>
      <c r="T50" s="6">
        <f t="shared" si="10"/>
        <v>-2</v>
      </c>
      <c r="U50" s="20">
        <v>0</v>
      </c>
      <c r="V50" s="20">
        <v>3.0000000000000001E-3</v>
      </c>
      <c r="W50" s="21" t="s">
        <v>44</v>
      </c>
      <c r="X50" s="22">
        <f t="shared" si="3"/>
        <v>0.125</v>
      </c>
      <c r="Y50" s="22"/>
      <c r="Z50" s="22"/>
      <c r="AA50" s="27">
        <f t="shared" si="11"/>
        <v>43628.820813385704</v>
      </c>
      <c r="AB50" s="27">
        <f t="shared" si="4"/>
        <v>43628.695813385704</v>
      </c>
      <c r="AC50" s="25">
        <f t="shared" si="5"/>
        <v>1.1853967190399999</v>
      </c>
      <c r="AD50" s="28"/>
      <c r="AE50" s="28"/>
      <c r="AF50" s="14">
        <f t="shared" si="6"/>
        <v>1.34112E-2</v>
      </c>
      <c r="AG50" s="14">
        <f t="shared" si="7"/>
        <v>1.609344E-3</v>
      </c>
      <c r="AH50" s="14">
        <f t="shared" si="12"/>
        <v>1.5020544E-2</v>
      </c>
      <c r="AI50" s="29"/>
      <c r="AJ50" s="30"/>
      <c r="AK50" s="6"/>
      <c r="AL50" s="31"/>
      <c r="AM50" s="6">
        <f t="shared" si="13"/>
        <v>25</v>
      </c>
      <c r="AN50" s="74">
        <f t="shared" si="14"/>
        <v>0</v>
      </c>
    </row>
    <row r="51" spans="1:40" x14ac:dyDescent="0.3">
      <c r="C51" s="14"/>
      <c r="D51" s="14"/>
      <c r="E51" s="14"/>
      <c r="F51" s="32"/>
      <c r="G51" s="33">
        <f t="shared" si="1"/>
        <v>17.744951119297184</v>
      </c>
      <c r="H51" s="6"/>
      <c r="I51" t="s">
        <v>129</v>
      </c>
      <c r="J51" s="6">
        <v>19.5</v>
      </c>
      <c r="K51" s="26">
        <f t="shared" ref="K51:K58" si="21">K$49+J51</f>
        <v>361.81338980354724</v>
      </c>
      <c r="L51" s="6">
        <f t="shared" si="15"/>
        <v>582.28220799999997</v>
      </c>
      <c r="M51" s="6">
        <f t="shared" si="8"/>
        <v>14.5</v>
      </c>
      <c r="N51" s="6">
        <f t="shared" si="9"/>
        <v>23.335488000000002</v>
      </c>
      <c r="O51" s="6">
        <f t="shared" si="16"/>
        <v>568.54247594050742</v>
      </c>
      <c r="P51" s="6">
        <f t="shared" si="2"/>
        <v>914.98042240000007</v>
      </c>
      <c r="Q51" s="1">
        <v>2202</v>
      </c>
      <c r="R51" s="1">
        <v>341</v>
      </c>
      <c r="S51" s="1">
        <v>5</v>
      </c>
      <c r="T51" s="6">
        <f t="shared" si="10"/>
        <v>339</v>
      </c>
      <c r="U51" s="20">
        <v>5.0000000000000001E-3</v>
      </c>
      <c r="V51" s="20">
        <v>1.0999999999999999E-2</v>
      </c>
      <c r="W51" s="21" t="s">
        <v>44</v>
      </c>
      <c r="X51" s="22">
        <f t="shared" si="3"/>
        <v>0.125</v>
      </c>
      <c r="Y51" s="22"/>
      <c r="Z51" s="22"/>
      <c r="AA51" s="27">
        <f t="shared" si="11"/>
        <v>43628.864372963304</v>
      </c>
      <c r="AB51" s="27">
        <f t="shared" si="4"/>
        <v>43628.739372963304</v>
      </c>
      <c r="AC51" s="25">
        <f t="shared" si="5"/>
        <v>1.228956296639808</v>
      </c>
      <c r="AD51" s="28"/>
      <c r="AE51" s="28"/>
      <c r="AF51" s="14">
        <f t="shared" si="6"/>
        <v>3.889248E-2</v>
      </c>
      <c r="AG51" s="14">
        <f t="shared" si="7"/>
        <v>4.6670975999999996E-3</v>
      </c>
      <c r="AH51" s="14">
        <f t="shared" si="12"/>
        <v>4.3559577599999996E-2</v>
      </c>
      <c r="AI51" s="29"/>
      <c r="AJ51" s="30"/>
      <c r="AK51" s="6"/>
      <c r="AL51" s="31"/>
      <c r="AM51" s="6">
        <f t="shared" si="13"/>
        <v>23</v>
      </c>
      <c r="AN51" s="74">
        <f t="shared" si="14"/>
        <v>5.0000000000000001E-3</v>
      </c>
    </row>
    <row r="52" spans="1:40" x14ac:dyDescent="0.3">
      <c r="C52" s="14"/>
      <c r="D52" s="14"/>
      <c r="E52" s="14"/>
      <c r="F52" s="32"/>
      <c r="G52" s="33">
        <f t="shared" si="1"/>
        <v>18.29290056444006</v>
      </c>
      <c r="H52" s="6"/>
      <c r="I52" t="s">
        <v>130</v>
      </c>
      <c r="J52" s="6">
        <v>27.1</v>
      </c>
      <c r="K52" s="26">
        <f t="shared" si="21"/>
        <v>369.41338980354726</v>
      </c>
      <c r="L52" s="6">
        <f t="shared" si="15"/>
        <v>594.51322240000002</v>
      </c>
      <c r="M52" s="6">
        <f t="shared" si="8"/>
        <v>7.6000000000000227</v>
      </c>
      <c r="N52" s="6">
        <f t="shared" si="9"/>
        <v>12.231014400000037</v>
      </c>
      <c r="O52" s="6">
        <f t="shared" si="16"/>
        <v>560.94247594050739</v>
      </c>
      <c r="P52" s="6">
        <f t="shared" si="2"/>
        <v>902.74940800000002</v>
      </c>
      <c r="Q52" s="1">
        <v>2163</v>
      </c>
      <c r="R52" s="1">
        <v>22</v>
      </c>
      <c r="S52" s="1">
        <v>62</v>
      </c>
      <c r="T52" s="6">
        <f t="shared" si="10"/>
        <v>-39</v>
      </c>
      <c r="U52" s="20">
        <v>0</v>
      </c>
      <c r="V52" s="20">
        <v>7.0000000000000001E-3</v>
      </c>
      <c r="W52" s="21" t="s">
        <v>44</v>
      </c>
      <c r="X52" s="22">
        <f t="shared" si="3"/>
        <v>0.125</v>
      </c>
      <c r="Y52" s="22"/>
      <c r="Z52" s="22"/>
      <c r="AA52" s="27">
        <f t="shared" si="11"/>
        <v>43628.887204190185</v>
      </c>
      <c r="AB52" s="27">
        <f t="shared" si="4"/>
        <v>43628.762204190185</v>
      </c>
      <c r="AC52" s="25">
        <f t="shared" si="5"/>
        <v>1.2517875235207612</v>
      </c>
      <c r="AD52" s="28"/>
      <c r="AE52" s="28"/>
      <c r="AF52" s="14">
        <f t="shared" si="6"/>
        <v>2.0385024000000061E-2</v>
      </c>
      <c r="AG52" s="14">
        <f t="shared" si="7"/>
        <v>2.4462028800000071E-3</v>
      </c>
      <c r="AH52" s="14">
        <f t="shared" si="12"/>
        <v>2.2831226880000069E-2</v>
      </c>
      <c r="AI52" s="29"/>
      <c r="AJ52" s="30"/>
      <c r="AK52" s="6"/>
      <c r="AL52" s="31"/>
      <c r="AM52" s="6">
        <f t="shared" si="13"/>
        <v>25</v>
      </c>
      <c r="AN52" s="74">
        <f t="shared" si="14"/>
        <v>0</v>
      </c>
    </row>
    <row r="53" spans="1:40" x14ac:dyDescent="0.3">
      <c r="C53" s="14"/>
      <c r="D53" s="14"/>
      <c r="E53" s="14"/>
      <c r="F53" s="32"/>
      <c r="G53" s="33">
        <f t="shared" si="1"/>
        <v>18.42267806455493</v>
      </c>
      <c r="H53" s="6"/>
      <c r="I53" t="s">
        <v>131</v>
      </c>
      <c r="J53" s="6">
        <v>28.9</v>
      </c>
      <c r="K53" s="26">
        <f t="shared" si="21"/>
        <v>371.21338980354722</v>
      </c>
      <c r="L53" s="6">
        <f t="shared" si="15"/>
        <v>597.41004159999989</v>
      </c>
      <c r="M53" s="6">
        <f t="shared" si="8"/>
        <v>1.7999999999999545</v>
      </c>
      <c r="N53" s="6">
        <f t="shared" si="9"/>
        <v>2.8968191999999271</v>
      </c>
      <c r="O53" s="6">
        <f t="shared" si="16"/>
        <v>559.14247594050744</v>
      </c>
      <c r="P53" s="6">
        <f t="shared" si="2"/>
        <v>899.85258880000004</v>
      </c>
      <c r="Q53" s="1">
        <v>2196</v>
      </c>
      <c r="R53" s="1">
        <v>33</v>
      </c>
      <c r="S53" s="1">
        <v>0</v>
      </c>
      <c r="T53" s="6">
        <f t="shared" si="10"/>
        <v>33</v>
      </c>
      <c r="U53" s="20">
        <v>2E-3</v>
      </c>
      <c r="V53" s="20">
        <v>5.0000000000000001E-3</v>
      </c>
      <c r="W53" s="21" t="s">
        <v>44</v>
      </c>
      <c r="X53" s="22">
        <f t="shared" si="3"/>
        <v>0.125</v>
      </c>
      <c r="Y53" s="22"/>
      <c r="Z53" s="22"/>
      <c r="AA53" s="27">
        <f t="shared" si="11"/>
        <v>43628.892611586023</v>
      </c>
      <c r="AB53" s="27">
        <f t="shared" si="4"/>
        <v>43628.767611586023</v>
      </c>
      <c r="AC53" s="25">
        <f t="shared" si="5"/>
        <v>1.2571949193588807</v>
      </c>
      <c r="AD53" s="28"/>
      <c r="AE53" s="28"/>
      <c r="AF53" s="14">
        <f t="shared" si="6"/>
        <v>4.8280319999998789E-3</v>
      </c>
      <c r="AG53" s="14">
        <f t="shared" si="7"/>
        <v>5.7936383999998542E-4</v>
      </c>
      <c r="AH53" s="14">
        <f t="shared" si="12"/>
        <v>5.4073958399998645E-3</v>
      </c>
      <c r="AI53" s="29"/>
      <c r="AJ53" s="30"/>
      <c r="AK53" s="6"/>
      <c r="AL53" s="31"/>
      <c r="AM53" s="6">
        <f t="shared" si="13"/>
        <v>24.2</v>
      </c>
      <c r="AN53" s="74">
        <f t="shared" si="14"/>
        <v>2E-3</v>
      </c>
    </row>
    <row r="54" spans="1:40" x14ac:dyDescent="0.3">
      <c r="C54" s="14"/>
      <c r="D54" s="14"/>
      <c r="E54" s="14"/>
      <c r="F54" s="32"/>
      <c r="G54" s="33">
        <f t="shared" si="1"/>
        <v>18.732702092675027</v>
      </c>
      <c r="H54" s="6"/>
      <c r="I54" t="s">
        <v>132</v>
      </c>
      <c r="J54" s="6">
        <v>33.200000000000003</v>
      </c>
      <c r="K54" s="26">
        <f t="shared" si="21"/>
        <v>375.51338980354723</v>
      </c>
      <c r="L54" s="6">
        <f t="shared" si="15"/>
        <v>604.33022079999989</v>
      </c>
      <c r="M54" s="6">
        <f t="shared" si="8"/>
        <v>4.3000000000000114</v>
      </c>
      <c r="N54" s="6">
        <f t="shared" si="9"/>
        <v>6.9201792000000184</v>
      </c>
      <c r="O54" s="6">
        <f t="shared" si="16"/>
        <v>554.84247594050748</v>
      </c>
      <c r="P54" s="6">
        <f t="shared" si="2"/>
        <v>892.93240960000014</v>
      </c>
      <c r="Q54" s="1">
        <v>2283</v>
      </c>
      <c r="R54" s="1">
        <v>89</v>
      </c>
      <c r="S54" s="1">
        <v>1</v>
      </c>
      <c r="T54" s="6">
        <f t="shared" si="10"/>
        <v>87</v>
      </c>
      <c r="U54" s="20">
        <v>3.0000000000000001E-3</v>
      </c>
      <c r="V54" s="20">
        <v>7.0000000000000001E-3</v>
      </c>
      <c r="W54" s="21" t="s">
        <v>44</v>
      </c>
      <c r="X54" s="22">
        <f t="shared" si="3"/>
        <v>0.125</v>
      </c>
      <c r="Y54" s="22"/>
      <c r="Z54" s="22"/>
      <c r="AA54" s="27">
        <f t="shared" si="11"/>
        <v>43628.905529253861</v>
      </c>
      <c r="AB54" s="27">
        <f t="shared" si="4"/>
        <v>43628.780529253861</v>
      </c>
      <c r="AC54" s="25">
        <f t="shared" si="5"/>
        <v>1.2701125871972181</v>
      </c>
      <c r="AD54" s="28"/>
      <c r="AE54" s="28"/>
      <c r="AF54" s="14">
        <f t="shared" si="6"/>
        <v>1.153363200000003E-2</v>
      </c>
      <c r="AG54" s="14">
        <f t="shared" si="7"/>
        <v>1.3840358400000036E-3</v>
      </c>
      <c r="AH54" s="14">
        <f t="shared" si="12"/>
        <v>1.2917667840000034E-2</v>
      </c>
      <c r="AI54" s="29"/>
      <c r="AJ54" s="30"/>
      <c r="AK54" s="6"/>
      <c r="AL54" s="31"/>
      <c r="AM54" s="6">
        <f t="shared" si="13"/>
        <v>23.8</v>
      </c>
      <c r="AN54" s="74">
        <f t="shared" si="14"/>
        <v>3.0000000000000001E-3</v>
      </c>
    </row>
    <row r="55" spans="1:40" x14ac:dyDescent="0.3">
      <c r="C55" s="14"/>
      <c r="D55" s="14"/>
      <c r="E55" s="14"/>
      <c r="F55" s="32"/>
      <c r="G55" s="33">
        <f t="shared" si="1"/>
        <v>19.467553322261665</v>
      </c>
      <c r="H55" s="6"/>
      <c r="I55" t="s">
        <v>133</v>
      </c>
      <c r="J55" s="6">
        <v>43.8</v>
      </c>
      <c r="K55" s="26">
        <f t="shared" si="21"/>
        <v>386.11338980354725</v>
      </c>
      <c r="L55" s="6">
        <f t="shared" si="15"/>
        <v>621.38926719999995</v>
      </c>
      <c r="M55" s="6">
        <f t="shared" si="8"/>
        <v>10.600000000000023</v>
      </c>
      <c r="N55" s="6">
        <f t="shared" si="9"/>
        <v>17.059046400000039</v>
      </c>
      <c r="O55" s="6">
        <f t="shared" si="16"/>
        <v>544.24247594050735</v>
      </c>
      <c r="P55" s="6">
        <f t="shared" si="2"/>
        <v>875.87336319999997</v>
      </c>
      <c r="Q55" s="1">
        <v>2779</v>
      </c>
      <c r="R55" s="1">
        <v>496</v>
      </c>
      <c r="S55" s="1">
        <v>3</v>
      </c>
      <c r="T55" s="6">
        <f t="shared" si="10"/>
        <v>496</v>
      </c>
      <c r="U55" s="20">
        <v>0.01</v>
      </c>
      <c r="V55" s="20">
        <v>2.3E-2</v>
      </c>
      <c r="W55" s="21" t="s">
        <v>44</v>
      </c>
      <c r="X55" s="22">
        <f t="shared" si="3"/>
        <v>0.125</v>
      </c>
      <c r="Y55" s="22"/>
      <c r="Z55" s="22"/>
      <c r="AA55" s="27">
        <f t="shared" si="11"/>
        <v>43628.936148055094</v>
      </c>
      <c r="AB55" s="27">
        <f t="shared" si="4"/>
        <v>43628.811148055094</v>
      </c>
      <c r="AC55" s="25">
        <f t="shared" si="5"/>
        <v>1.3007313884299947</v>
      </c>
      <c r="AD55" s="28"/>
      <c r="AE55" s="28"/>
      <c r="AF55" s="14">
        <f t="shared" si="6"/>
        <v>2.7338215384615446E-2</v>
      </c>
      <c r="AG55" s="14">
        <f t="shared" si="7"/>
        <v>3.2805858461538535E-3</v>
      </c>
      <c r="AH55" s="14">
        <f t="shared" si="12"/>
        <v>3.0618801230769301E-2</v>
      </c>
      <c r="AI55" s="29">
        <v>26</v>
      </c>
      <c r="AJ55" s="30"/>
      <c r="AK55" s="6"/>
      <c r="AL55" s="31"/>
      <c r="AM55" s="6">
        <f t="shared" si="13"/>
        <v>21</v>
      </c>
      <c r="AN55" s="74">
        <f t="shared" si="14"/>
        <v>0.01</v>
      </c>
    </row>
    <row r="56" spans="1:40" x14ac:dyDescent="0.3">
      <c r="C56" s="14"/>
      <c r="D56" s="14"/>
      <c r="E56" s="14"/>
      <c r="F56" s="32"/>
      <c r="G56" s="33">
        <f t="shared" si="1"/>
        <v>19.52951306628529</v>
      </c>
      <c r="H56" s="6"/>
      <c r="I56" t="s">
        <v>134</v>
      </c>
      <c r="J56" s="6">
        <v>44.9</v>
      </c>
      <c r="K56" s="26">
        <f t="shared" si="21"/>
        <v>387.21338980354722</v>
      </c>
      <c r="L56" s="6">
        <f t="shared" si="15"/>
        <v>623.15954559999989</v>
      </c>
      <c r="M56" s="6">
        <f t="shared" si="8"/>
        <v>1.0999999999999659</v>
      </c>
      <c r="N56" s="6">
        <f t="shared" si="9"/>
        <v>1.7702783999999452</v>
      </c>
      <c r="O56" s="6">
        <f t="shared" si="16"/>
        <v>543.14247594050744</v>
      </c>
      <c r="P56" s="6">
        <f t="shared" si="2"/>
        <v>874.10308480000003</v>
      </c>
      <c r="Q56" s="1">
        <v>2723</v>
      </c>
      <c r="R56" s="1">
        <v>0</v>
      </c>
      <c r="S56" s="1">
        <v>51</v>
      </c>
      <c r="T56" s="6">
        <f t="shared" si="10"/>
        <v>-56</v>
      </c>
      <c r="U56" s="20">
        <v>-0.01</v>
      </c>
      <c r="V56" s="20">
        <v>-3.0000000000000001E-3</v>
      </c>
      <c r="W56" s="21" t="s">
        <v>44</v>
      </c>
      <c r="X56" s="22">
        <f t="shared" si="3"/>
        <v>0.125</v>
      </c>
      <c r="Y56" s="22"/>
      <c r="Z56" s="22"/>
      <c r="AA56" s="27">
        <f t="shared" si="11"/>
        <v>43628.938729711095</v>
      </c>
      <c r="AB56" s="27">
        <f t="shared" si="4"/>
        <v>43628.813729711095</v>
      </c>
      <c r="AC56" s="25">
        <f t="shared" si="5"/>
        <v>1.3033130444309791</v>
      </c>
      <c r="AD56" s="28"/>
      <c r="AE56" s="28"/>
      <c r="AF56" s="14">
        <f t="shared" si="6"/>
        <v>2.3050499999999288E-3</v>
      </c>
      <c r="AG56" s="14">
        <f t="shared" si="7"/>
        <v>2.7660599999999142E-4</v>
      </c>
      <c r="AH56" s="14">
        <f t="shared" si="12"/>
        <v>2.5816559999999201E-3</v>
      </c>
      <c r="AI56" s="29">
        <v>32</v>
      </c>
      <c r="AJ56" s="30"/>
      <c r="AK56" s="6"/>
      <c r="AL56" s="31"/>
      <c r="AM56" s="6">
        <f t="shared" si="13"/>
        <v>30.5</v>
      </c>
      <c r="AN56" s="74">
        <f t="shared" si="14"/>
        <v>-0.01</v>
      </c>
    </row>
    <row r="57" spans="1:40" x14ac:dyDescent="0.3">
      <c r="C57" s="14"/>
      <c r="D57" s="14"/>
      <c r="E57" s="14"/>
      <c r="F57" s="32"/>
      <c r="G57" s="33">
        <f t="shared" si="1"/>
        <v>19.637660983018577</v>
      </c>
      <c r="H57" s="6"/>
      <c r="I57" t="s">
        <v>135</v>
      </c>
      <c r="J57" s="6">
        <v>46.4</v>
      </c>
      <c r="K57" s="26">
        <f t="shared" si="21"/>
        <v>388.71338980354722</v>
      </c>
      <c r="L57" s="6">
        <f t="shared" si="15"/>
        <v>625.57356159999995</v>
      </c>
      <c r="M57" s="6">
        <f t="shared" si="8"/>
        <v>1.5</v>
      </c>
      <c r="N57" s="6">
        <f t="shared" si="9"/>
        <v>2.4140160000000002</v>
      </c>
      <c r="O57" s="6">
        <f t="shared" si="16"/>
        <v>541.64247594050744</v>
      </c>
      <c r="P57" s="6">
        <f t="shared" si="2"/>
        <v>871.68906880000009</v>
      </c>
      <c r="Q57" s="1">
        <v>2770</v>
      </c>
      <c r="R57" s="1">
        <v>46</v>
      </c>
      <c r="S57" s="1">
        <v>4</v>
      </c>
      <c r="T57" s="6">
        <f t="shared" si="10"/>
        <v>47</v>
      </c>
      <c r="U57" s="20">
        <v>3.0000000000000001E-3</v>
      </c>
      <c r="V57" s="20">
        <v>7.0000000000000001E-3</v>
      </c>
      <c r="W57" s="21" t="s">
        <v>44</v>
      </c>
      <c r="X57" s="22">
        <f t="shared" si="3"/>
        <v>0.125</v>
      </c>
      <c r="Y57" s="22"/>
      <c r="Z57" s="22"/>
      <c r="AA57" s="27">
        <f t="shared" si="11"/>
        <v>43628.943235874292</v>
      </c>
      <c r="AB57" s="27">
        <f t="shared" si="4"/>
        <v>43628.818235874292</v>
      </c>
      <c r="AC57" s="25">
        <f t="shared" si="5"/>
        <v>1.3078192076281994</v>
      </c>
      <c r="AD57" s="28"/>
      <c r="AE57" s="28"/>
      <c r="AF57" s="14">
        <f t="shared" si="6"/>
        <v>4.0233600000000001E-3</v>
      </c>
      <c r="AG57" s="14">
        <f t="shared" si="7"/>
        <v>4.8280319999999998E-4</v>
      </c>
      <c r="AH57" s="14">
        <f t="shared" si="12"/>
        <v>4.5061631999999997E-3</v>
      </c>
      <c r="AI57" s="29"/>
      <c r="AJ57" s="30"/>
      <c r="AK57" s="6"/>
      <c r="AL57" s="31"/>
      <c r="AM57" s="6">
        <f t="shared" si="13"/>
        <v>23.8</v>
      </c>
      <c r="AN57" s="74">
        <f t="shared" si="14"/>
        <v>3.0000000000000001E-3</v>
      </c>
    </row>
    <row r="58" spans="1:40" x14ac:dyDescent="0.3">
      <c r="A58" t="s">
        <v>17</v>
      </c>
      <c r="B58">
        <v>1</v>
      </c>
      <c r="C58" s="14">
        <v>0.11666666666666665</v>
      </c>
      <c r="D58" s="14">
        <f>SUM(AH50:AH58)</f>
        <v>0.15535214274461551</v>
      </c>
      <c r="E58" s="14"/>
      <c r="F58" s="34"/>
      <c r="G58" s="33">
        <f t="shared" si="1"/>
        <v>20.067479626683053</v>
      </c>
      <c r="H58" s="6"/>
      <c r="I58" t="s">
        <v>31</v>
      </c>
      <c r="J58" s="6">
        <v>52.6</v>
      </c>
      <c r="K58" s="26">
        <f t="shared" si="21"/>
        <v>394.91338980354726</v>
      </c>
      <c r="L58" s="6">
        <f t="shared" si="15"/>
        <v>635.55149440000002</v>
      </c>
      <c r="M58" s="6">
        <f t="shared" si="8"/>
        <v>6.2000000000000455</v>
      </c>
      <c r="N58" s="6">
        <f t="shared" si="9"/>
        <v>9.9779328000000742</v>
      </c>
      <c r="O58" s="6">
        <f t="shared" si="16"/>
        <v>535.44247594050739</v>
      </c>
      <c r="P58" s="6">
        <f t="shared" si="2"/>
        <v>861.71113600000001</v>
      </c>
      <c r="Q58" s="1">
        <v>3050.3999999999996</v>
      </c>
      <c r="R58" s="1">
        <v>271</v>
      </c>
      <c r="S58" s="1">
        <v>0</v>
      </c>
      <c r="T58" s="6">
        <f t="shared" si="10"/>
        <v>280.39999999999964</v>
      </c>
      <c r="U58" s="20">
        <v>7.0000000000000001E-3</v>
      </c>
      <c r="V58" s="20">
        <v>1.0999999999999999E-2</v>
      </c>
      <c r="W58" s="21" t="s">
        <v>44</v>
      </c>
      <c r="X58" s="22">
        <f t="shared" si="3"/>
        <v>0.125</v>
      </c>
      <c r="Y58" s="22"/>
      <c r="Z58" s="22"/>
      <c r="AA58" s="27">
        <f t="shared" si="11"/>
        <v>43628.961144984445</v>
      </c>
      <c r="AB58" s="27">
        <f t="shared" si="4"/>
        <v>43628.836144984445</v>
      </c>
      <c r="AC58" s="25">
        <f t="shared" si="5"/>
        <v>1.3257283177808858</v>
      </c>
      <c r="AD58" s="28"/>
      <c r="AE58" s="28"/>
      <c r="AF58" s="14">
        <f t="shared" si="6"/>
        <v>1.5990276923077043E-2</v>
      </c>
      <c r="AG58" s="14">
        <f t="shared" si="7"/>
        <v>1.9188332307692451E-3</v>
      </c>
      <c r="AH58" s="14">
        <f t="shared" si="12"/>
        <v>1.7909110153846289E-2</v>
      </c>
      <c r="AI58" s="29">
        <v>26</v>
      </c>
      <c r="AJ58" s="30"/>
      <c r="AK58" s="6"/>
      <c r="AL58" s="31"/>
      <c r="AM58" s="6">
        <f t="shared" si="13"/>
        <v>22.2</v>
      </c>
      <c r="AN58" s="74">
        <f t="shared" si="14"/>
        <v>7.0000000000000001E-3</v>
      </c>
    </row>
    <row r="59" spans="1:40" x14ac:dyDescent="0.3">
      <c r="C59" s="14"/>
      <c r="D59" s="14"/>
      <c r="E59" s="14"/>
      <c r="F59" s="34" t="s">
        <v>64</v>
      </c>
      <c r="G59" s="33">
        <f t="shared" si="1"/>
        <v>21.124925924290437</v>
      </c>
      <c r="H59" s="6"/>
      <c r="I59" t="s">
        <v>58</v>
      </c>
      <c r="J59" s="6">
        <v>8.8000000000000007</v>
      </c>
      <c r="K59" s="26">
        <f>$K$58+J59</f>
        <v>403.71338980354727</v>
      </c>
      <c r="L59" s="6">
        <f t="shared" si="15"/>
        <v>649.71372159999999</v>
      </c>
      <c r="M59" s="6">
        <f t="shared" si="8"/>
        <v>8.8000000000000114</v>
      </c>
      <c r="N59" s="6">
        <f t="shared" si="9"/>
        <v>14.16222720000002</v>
      </c>
      <c r="O59" s="6">
        <f t="shared" si="16"/>
        <v>526.64247594050744</v>
      </c>
      <c r="P59" s="6">
        <f t="shared" si="2"/>
        <v>847.54890880000005</v>
      </c>
      <c r="Q59" s="1">
        <v>4854.3999999999996</v>
      </c>
      <c r="R59" s="1">
        <v>2040.1599999999999</v>
      </c>
      <c r="S59" s="1">
        <v>240</v>
      </c>
      <c r="T59" s="6">
        <f t="shared" si="10"/>
        <v>1804</v>
      </c>
      <c r="U59" s="20">
        <v>5.2999999999999999E-2</v>
      </c>
      <c r="V59" s="20">
        <v>0.17</v>
      </c>
      <c r="W59" s="21" t="s">
        <v>44</v>
      </c>
      <c r="X59" s="22">
        <f t="shared" si="3"/>
        <v>0.125</v>
      </c>
      <c r="Y59" s="22"/>
      <c r="Z59" s="22"/>
      <c r="AA59" s="27">
        <f t="shared" si="11"/>
        <v>43629.005205246845</v>
      </c>
      <c r="AB59" s="27">
        <f t="shared" si="4"/>
        <v>43628.880205246845</v>
      </c>
      <c r="AC59" s="25">
        <f t="shared" si="5"/>
        <v>1.3697885801811935</v>
      </c>
      <c r="AD59" s="28"/>
      <c r="AE59" s="28"/>
      <c r="AF59" s="14">
        <f t="shared" si="6"/>
        <v>3.9339520000000051E-2</v>
      </c>
      <c r="AG59" s="14">
        <f t="shared" si="7"/>
        <v>4.7207424000000062E-3</v>
      </c>
      <c r="AH59" s="14">
        <f t="shared" si="12"/>
        <v>4.4060262400000057E-2</v>
      </c>
      <c r="AI59" s="29">
        <v>15</v>
      </c>
      <c r="AJ59" s="30"/>
      <c r="AK59" s="6"/>
      <c r="AL59" s="31"/>
      <c r="AM59" s="6">
        <f t="shared" si="13"/>
        <v>3.8000000000000007</v>
      </c>
      <c r="AN59" s="74">
        <f t="shared" si="14"/>
        <v>5.2999999999999999E-2</v>
      </c>
    </row>
    <row r="60" spans="1:40" x14ac:dyDescent="0.3">
      <c r="C60" s="14"/>
      <c r="D60" s="14"/>
      <c r="E60" s="14"/>
      <c r="F60" s="34"/>
      <c r="G60" s="33">
        <f t="shared" si="1"/>
        <v>21.767054180265404</v>
      </c>
      <c r="H60" s="6"/>
      <c r="I60" t="s">
        <v>170</v>
      </c>
      <c r="J60" s="6">
        <v>20.2</v>
      </c>
      <c r="K60" s="26">
        <f>$K$58+J60</f>
        <v>415.11338980354725</v>
      </c>
      <c r="L60" s="6">
        <f t="shared" si="15"/>
        <v>668.06024319999995</v>
      </c>
      <c r="M60" s="6">
        <f t="shared" si="8"/>
        <v>11.399999999999977</v>
      </c>
      <c r="N60" s="6">
        <f t="shared" si="9"/>
        <v>18.346521599999964</v>
      </c>
      <c r="O60" s="6">
        <f t="shared" si="16"/>
        <v>515.24247594050735</v>
      </c>
      <c r="P60" s="6">
        <f t="shared" si="2"/>
        <v>829.20238719999986</v>
      </c>
      <c r="Q60" s="1">
        <v>4073</v>
      </c>
      <c r="R60" s="1">
        <v>243</v>
      </c>
      <c r="S60" s="1">
        <v>1024</v>
      </c>
      <c r="T60" s="6">
        <f t="shared" si="10"/>
        <v>-781.39999999999964</v>
      </c>
      <c r="U60" s="20">
        <v>-1.0999999999999999E-2</v>
      </c>
      <c r="V60" s="20">
        <v>0.06</v>
      </c>
      <c r="W60" s="21" t="s">
        <v>44</v>
      </c>
      <c r="X60" s="22">
        <f t="shared" si="3"/>
        <v>0.125</v>
      </c>
      <c r="Y60" s="22"/>
      <c r="Z60" s="22"/>
      <c r="AA60" s="27">
        <f t="shared" si="11"/>
        <v>43629.031960590844</v>
      </c>
      <c r="AB60" s="27">
        <f t="shared" si="4"/>
        <v>43628.906960590844</v>
      </c>
      <c r="AC60" s="25">
        <f t="shared" si="5"/>
        <v>1.3965439241801505</v>
      </c>
      <c r="AD60" s="28"/>
      <c r="AE60" s="28"/>
      <c r="AF60" s="14">
        <f t="shared" si="6"/>
        <v>2.3888699999999954E-2</v>
      </c>
      <c r="AG60" s="14">
        <f t="shared" si="7"/>
        <v>2.8666439999999942E-3</v>
      </c>
      <c r="AH60" s="14">
        <f t="shared" si="12"/>
        <v>2.6755343999999948E-2</v>
      </c>
      <c r="AI60" s="29">
        <v>32</v>
      </c>
      <c r="AJ60" s="30"/>
      <c r="AK60" s="6"/>
      <c r="AL60" s="31"/>
      <c r="AM60" s="6">
        <f t="shared" si="13"/>
        <v>31.05</v>
      </c>
      <c r="AN60" s="74">
        <f t="shared" si="14"/>
        <v>-1.0999999999999999E-2</v>
      </c>
    </row>
    <row r="61" spans="1:40" x14ac:dyDescent="0.3">
      <c r="C61" s="14"/>
      <c r="D61" s="14"/>
      <c r="E61" s="14"/>
      <c r="F61" s="34"/>
      <c r="G61" s="33">
        <f t="shared" si="1"/>
        <v>21.867992235871498</v>
      </c>
      <c r="H61" s="6"/>
      <c r="I61" t="s">
        <v>171</v>
      </c>
      <c r="J61" s="6">
        <v>21.6</v>
      </c>
      <c r="K61" s="26">
        <f t="shared" ref="K61:K65" si="22">$K$58+J61</f>
        <v>416.51338980354728</v>
      </c>
      <c r="L61" s="6">
        <f t="shared" si="15"/>
        <v>670.31332480000003</v>
      </c>
      <c r="M61" s="6">
        <f t="shared" si="8"/>
        <v>1.4000000000000341</v>
      </c>
      <c r="N61" s="6">
        <f t="shared" si="9"/>
        <v>2.2530816000000549</v>
      </c>
      <c r="O61" s="6">
        <f t="shared" si="16"/>
        <v>513.84247594050737</v>
      </c>
      <c r="P61" s="6">
        <f t="shared" si="2"/>
        <v>826.9493056</v>
      </c>
      <c r="Q61" s="1">
        <v>4102</v>
      </c>
      <c r="R61" s="1">
        <v>90</v>
      </c>
      <c r="S61" s="1">
        <v>58</v>
      </c>
      <c r="T61" s="6">
        <f t="shared" si="10"/>
        <v>29</v>
      </c>
      <c r="U61" s="20">
        <v>4.0000000000000001E-3</v>
      </c>
      <c r="V61" s="20">
        <v>3.9E-2</v>
      </c>
      <c r="W61" s="21" t="s">
        <v>44</v>
      </c>
      <c r="X61" s="22">
        <f t="shared" si="3"/>
        <v>0.125</v>
      </c>
      <c r="Y61" s="22"/>
      <c r="Z61" s="22"/>
      <c r="AA61" s="27">
        <f t="shared" si="11"/>
        <v>43629.036166343161</v>
      </c>
      <c r="AB61" s="27">
        <f t="shared" si="4"/>
        <v>43628.911166343161</v>
      </c>
      <c r="AC61" s="25">
        <f t="shared" si="5"/>
        <v>1.4007496764970711</v>
      </c>
      <c r="AD61" s="28"/>
      <c r="AE61" s="28"/>
      <c r="AF61" s="14">
        <f t="shared" si="6"/>
        <v>3.7551360000000916E-3</v>
      </c>
      <c r="AG61" s="14">
        <f t="shared" si="7"/>
        <v>4.5061632000001096E-4</v>
      </c>
      <c r="AH61" s="14">
        <f t="shared" si="12"/>
        <v>4.2057523200001029E-3</v>
      </c>
      <c r="AI61" s="29"/>
      <c r="AJ61" s="30"/>
      <c r="AK61" s="6"/>
      <c r="AL61" s="31"/>
      <c r="AM61" s="6">
        <f t="shared" si="13"/>
        <v>23.4</v>
      </c>
      <c r="AN61" s="74">
        <f t="shared" si="14"/>
        <v>4.0000000000000001E-3</v>
      </c>
    </row>
    <row r="62" spans="1:40" x14ac:dyDescent="0.3">
      <c r="C62" s="14"/>
      <c r="D62" s="14"/>
      <c r="E62" s="14"/>
      <c r="F62" s="34"/>
      <c r="G62" s="33">
        <f t="shared" si="1"/>
        <v>22.12382601754507</v>
      </c>
      <c r="H62" s="6"/>
      <c r="I62" t="s">
        <v>172</v>
      </c>
      <c r="J62" s="6">
        <v>26</v>
      </c>
      <c r="K62" s="26">
        <f t="shared" si="22"/>
        <v>420.91338980354726</v>
      </c>
      <c r="L62" s="6">
        <f t="shared" si="15"/>
        <v>677.39443840000001</v>
      </c>
      <c r="M62" s="6">
        <f t="shared" si="8"/>
        <v>4.3999999999999773</v>
      </c>
      <c r="N62" s="6">
        <f t="shared" si="9"/>
        <v>7.0811135999999637</v>
      </c>
      <c r="O62" s="6">
        <f t="shared" si="16"/>
        <v>509.44247594050739</v>
      </c>
      <c r="P62" s="6">
        <f t="shared" si="2"/>
        <v>819.86819200000002</v>
      </c>
      <c r="Q62" s="1">
        <v>3926</v>
      </c>
      <c r="R62" s="1">
        <v>101</v>
      </c>
      <c r="S62" s="1">
        <v>263</v>
      </c>
      <c r="T62" s="6">
        <f t="shared" si="10"/>
        <v>-176</v>
      </c>
      <c r="U62" s="20">
        <v>-8.9999999999999993E-3</v>
      </c>
      <c r="V62" s="20">
        <v>2.1000000000000001E-2</v>
      </c>
      <c r="W62" s="21" t="s">
        <v>44</v>
      </c>
      <c r="X62" s="22">
        <f t="shared" si="3"/>
        <v>0.125</v>
      </c>
      <c r="Y62" s="22"/>
      <c r="Z62" s="22"/>
      <c r="AA62" s="27">
        <f t="shared" si="11"/>
        <v>43629.046826084064</v>
      </c>
      <c r="AB62" s="27">
        <f t="shared" si="4"/>
        <v>43628.921826084064</v>
      </c>
      <c r="AC62" s="25">
        <f t="shared" si="5"/>
        <v>1.4114094174001366</v>
      </c>
      <c r="AD62" s="28"/>
      <c r="AE62" s="28"/>
      <c r="AF62" s="14">
        <f t="shared" si="6"/>
        <v>9.5176258064515636E-3</v>
      </c>
      <c r="AG62" s="14">
        <f t="shared" si="7"/>
        <v>1.1421150967741876E-3</v>
      </c>
      <c r="AH62" s="14">
        <f t="shared" si="12"/>
        <v>1.0659740903225752E-2</v>
      </c>
      <c r="AI62" s="29">
        <v>31</v>
      </c>
      <c r="AJ62" s="30"/>
      <c r="AK62" s="6"/>
      <c r="AL62" s="31"/>
      <c r="AM62" s="6">
        <f t="shared" si="13"/>
        <v>29.95</v>
      </c>
      <c r="AN62" s="74">
        <f t="shared" si="14"/>
        <v>-8.9999999999999993E-3</v>
      </c>
    </row>
    <row r="63" spans="1:40" x14ac:dyDescent="0.3">
      <c r="C63" s="14"/>
      <c r="D63" s="14"/>
      <c r="E63" s="14"/>
      <c r="F63" s="34"/>
      <c r="G63" s="33">
        <f t="shared" si="1"/>
        <v>22.588307455123868</v>
      </c>
      <c r="H63" s="6"/>
      <c r="I63" t="s">
        <v>173</v>
      </c>
      <c r="J63" s="6">
        <v>32.700000000000003</v>
      </c>
      <c r="K63" s="26">
        <f t="shared" si="22"/>
        <v>427.61338980354725</v>
      </c>
      <c r="L63" s="6">
        <f t="shared" si="15"/>
        <v>688.17704319999996</v>
      </c>
      <c r="M63" s="6">
        <f t="shared" si="8"/>
        <v>6.6999999999999886</v>
      </c>
      <c r="N63" s="6">
        <f t="shared" si="9"/>
        <v>10.782604799999982</v>
      </c>
      <c r="O63" s="6">
        <f t="shared" si="16"/>
        <v>502.7424759405074</v>
      </c>
      <c r="P63" s="6">
        <f t="shared" si="2"/>
        <v>809.08558719999996</v>
      </c>
      <c r="Q63" s="1">
        <v>4261</v>
      </c>
      <c r="R63" s="1">
        <v>457</v>
      </c>
      <c r="S63" s="1">
        <v>125</v>
      </c>
      <c r="T63" s="6">
        <f t="shared" si="10"/>
        <v>335</v>
      </c>
      <c r="U63" s="20">
        <v>1.2E-2</v>
      </c>
      <c r="V63" s="20">
        <v>4.4999999999999998E-2</v>
      </c>
      <c r="W63" s="21" t="s">
        <v>44</v>
      </c>
      <c r="X63" s="22">
        <f t="shared" si="3"/>
        <v>0.125</v>
      </c>
      <c r="Y63" s="22"/>
      <c r="Z63" s="22"/>
      <c r="AA63" s="27">
        <f t="shared" si="11"/>
        <v>43629.066179477297</v>
      </c>
      <c r="AB63" s="27">
        <f t="shared" si="4"/>
        <v>43628.941179477297</v>
      </c>
      <c r="AC63" s="25">
        <f t="shared" si="5"/>
        <v>1.4307628106325865</v>
      </c>
      <c r="AD63" s="28"/>
      <c r="AE63" s="28"/>
      <c r="AF63" s="14">
        <f t="shared" si="6"/>
        <v>1.7279815384615354E-2</v>
      </c>
      <c r="AG63" s="14">
        <f t="shared" si="7"/>
        <v>2.0735778461538424E-3</v>
      </c>
      <c r="AH63" s="14">
        <f t="shared" si="12"/>
        <v>1.9353393230769195E-2</v>
      </c>
      <c r="AI63" s="29">
        <v>26</v>
      </c>
      <c r="AJ63" s="30"/>
      <c r="AK63" s="6"/>
      <c r="AL63" s="31"/>
      <c r="AM63" s="6">
        <f t="shared" si="13"/>
        <v>20.2</v>
      </c>
      <c r="AN63" s="74">
        <f t="shared" si="14"/>
        <v>1.2E-2</v>
      </c>
    </row>
    <row r="64" spans="1:40" x14ac:dyDescent="0.3">
      <c r="C64" s="14"/>
      <c r="D64" s="14"/>
      <c r="E64" s="14"/>
      <c r="F64" s="34" t="s">
        <v>64</v>
      </c>
      <c r="G64" s="33">
        <f t="shared" si="1"/>
        <v>23.644037119054701</v>
      </c>
      <c r="H64" s="6"/>
      <c r="I64" t="s">
        <v>59</v>
      </c>
      <c r="J64" s="6">
        <v>45</v>
      </c>
      <c r="K64" s="26">
        <f t="shared" si="22"/>
        <v>439.91338980354726</v>
      </c>
      <c r="L64" s="6">
        <f t="shared" si="15"/>
        <v>707.97197440000002</v>
      </c>
      <c r="M64" s="6">
        <f t="shared" si="8"/>
        <v>12.300000000000011</v>
      </c>
      <c r="N64" s="6">
        <f t="shared" si="9"/>
        <v>19.794931200000018</v>
      </c>
      <c r="O64" s="6">
        <f t="shared" si="16"/>
        <v>490.44247594050739</v>
      </c>
      <c r="P64" s="6">
        <f t="shared" si="2"/>
        <v>789.29065600000001</v>
      </c>
      <c r="Q64" s="1">
        <v>6074.5599999999995</v>
      </c>
      <c r="R64" s="1">
        <v>1917</v>
      </c>
      <c r="S64" s="1">
        <v>132</v>
      </c>
      <c r="T64" s="6">
        <f t="shared" si="10"/>
        <v>1813.5599999999995</v>
      </c>
      <c r="U64" s="20">
        <v>3.2000000000000001E-2</v>
      </c>
      <c r="V64" s="20">
        <v>0.111</v>
      </c>
      <c r="W64" s="21" t="s">
        <v>44</v>
      </c>
      <c r="X64" s="22">
        <f t="shared" si="3"/>
        <v>0.125</v>
      </c>
      <c r="Y64" s="22"/>
      <c r="Z64" s="22"/>
      <c r="AA64" s="27">
        <f t="shared" si="11"/>
        <v>43629.110168213294</v>
      </c>
      <c r="AB64" s="27">
        <f t="shared" si="4"/>
        <v>43628.985168213294</v>
      </c>
      <c r="AC64" s="25">
        <f t="shared" si="5"/>
        <v>1.4747515466297045</v>
      </c>
      <c r="AD64" s="28"/>
      <c r="AE64" s="28"/>
      <c r="AF64" s="14">
        <f t="shared" si="6"/>
        <v>3.9275657142857183E-2</v>
      </c>
      <c r="AG64" s="14">
        <f t="shared" si="7"/>
        <v>4.7130788571428618E-3</v>
      </c>
      <c r="AH64" s="14">
        <f t="shared" si="12"/>
        <v>4.3988736000000042E-2</v>
      </c>
      <c r="AI64" s="29">
        <v>21</v>
      </c>
      <c r="AJ64" s="30"/>
      <c r="AK64" s="6"/>
      <c r="AL64" s="31"/>
      <c r="AM64" s="6">
        <f t="shared" si="13"/>
        <v>12.2</v>
      </c>
      <c r="AN64" s="74">
        <f t="shared" si="14"/>
        <v>3.2000000000000001E-2</v>
      </c>
    </row>
    <row r="65" spans="1:40" x14ac:dyDescent="0.3">
      <c r="A65" t="s">
        <v>18</v>
      </c>
      <c r="B65">
        <v>1</v>
      </c>
      <c r="C65" s="14">
        <v>0.12638888888888888</v>
      </c>
      <c r="D65" s="14">
        <f>SUM(AH59:AH65)</f>
        <v>0.15934985285399511</v>
      </c>
      <c r="E65" s="14"/>
      <c r="G65" s="33">
        <f t="shared" si="1"/>
        <v>23.891876094974577</v>
      </c>
      <c r="H65" s="6"/>
      <c r="I65" t="s">
        <v>32</v>
      </c>
      <c r="J65" s="6">
        <v>50.5</v>
      </c>
      <c r="K65" s="26">
        <f t="shared" si="22"/>
        <v>445.41338980354726</v>
      </c>
      <c r="L65" s="6">
        <f t="shared" si="15"/>
        <v>716.82336640000005</v>
      </c>
      <c r="M65" s="6">
        <f t="shared" si="8"/>
        <v>5.5</v>
      </c>
      <c r="N65" s="6">
        <f t="shared" si="9"/>
        <v>8.8513920000000006</v>
      </c>
      <c r="O65" s="6">
        <f t="shared" si="16"/>
        <v>484.94247594050739</v>
      </c>
      <c r="P65" s="6">
        <f t="shared" si="2"/>
        <v>780.43926399999998</v>
      </c>
      <c r="Q65" s="1">
        <v>5434.96</v>
      </c>
      <c r="R65" s="1">
        <v>178</v>
      </c>
      <c r="S65" s="1">
        <v>866</v>
      </c>
      <c r="T65" s="6">
        <f t="shared" si="10"/>
        <v>-639.59999999999945</v>
      </c>
      <c r="U65" s="20">
        <v>-2.3E-2</v>
      </c>
      <c r="V65" s="20">
        <v>4.8000000000000001E-2</v>
      </c>
      <c r="W65" s="21" t="s">
        <v>44</v>
      </c>
      <c r="X65" s="22">
        <f t="shared" si="3"/>
        <v>0.125</v>
      </c>
      <c r="Y65" s="22"/>
      <c r="Z65" s="22"/>
      <c r="AA65" s="27">
        <f t="shared" si="11"/>
        <v>43629.120494837291</v>
      </c>
      <c r="AB65" s="27">
        <f t="shared" si="4"/>
        <v>43628.995494837291</v>
      </c>
      <c r="AC65" s="25">
        <f t="shared" si="5"/>
        <v>1.485078170626366</v>
      </c>
      <c r="AD65" s="28"/>
      <c r="AE65" s="28"/>
      <c r="AF65" s="14">
        <f t="shared" si="6"/>
        <v>9.2201999999999996E-3</v>
      </c>
      <c r="AG65" s="14">
        <f t="shared" si="7"/>
        <v>1.1064239999999999E-3</v>
      </c>
      <c r="AH65" s="14">
        <f t="shared" si="12"/>
        <v>1.0326624E-2</v>
      </c>
      <c r="AI65" s="29">
        <v>40</v>
      </c>
      <c r="AJ65" s="30"/>
      <c r="AK65" s="6"/>
      <c r="AL65" s="31"/>
      <c r="AM65" s="6">
        <f t="shared" si="13"/>
        <v>37.65</v>
      </c>
      <c r="AN65" s="74">
        <f t="shared" si="14"/>
        <v>-2.3E-2</v>
      </c>
    </row>
    <row r="66" spans="1:40" x14ac:dyDescent="0.3">
      <c r="C66" s="14"/>
      <c r="D66" s="14"/>
      <c r="E66" s="14"/>
      <c r="G66" s="33">
        <f t="shared" si="1"/>
        <v>0.82915804063668475</v>
      </c>
      <c r="H66" s="6"/>
      <c r="I66" t="s">
        <v>61</v>
      </c>
      <c r="J66" s="6">
        <v>13</v>
      </c>
      <c r="K66" s="26">
        <f>$K$65+J66</f>
        <v>458.41338980354726</v>
      </c>
      <c r="L66" s="6">
        <f t="shared" si="15"/>
        <v>737.74483840000005</v>
      </c>
      <c r="M66" s="6">
        <f t="shared" si="8"/>
        <v>13</v>
      </c>
      <c r="N66" s="6">
        <f t="shared" si="9"/>
        <v>20.921472000000001</v>
      </c>
      <c r="O66" s="6">
        <f t="shared" si="16"/>
        <v>471.94247594050739</v>
      </c>
      <c r="P66" s="6">
        <f t="shared" si="2"/>
        <v>759.51779199999999</v>
      </c>
      <c r="Q66" s="1">
        <v>4942.96</v>
      </c>
      <c r="R66" s="1">
        <v>324</v>
      </c>
      <c r="S66" s="1">
        <v>851</v>
      </c>
      <c r="T66" s="6">
        <f t="shared" si="10"/>
        <v>-492</v>
      </c>
      <c r="U66" s="20">
        <v>-8.0000000000000002E-3</v>
      </c>
      <c r="V66" s="20">
        <v>7.4999999999999997E-2</v>
      </c>
      <c r="W66" s="21" t="s">
        <v>44</v>
      </c>
      <c r="X66" s="22">
        <f t="shared" si="3"/>
        <v>0.125</v>
      </c>
      <c r="Y66" s="22"/>
      <c r="Z66" s="22"/>
      <c r="AA66" s="27">
        <f t="shared" si="11"/>
        <v>43629.159548251693</v>
      </c>
      <c r="AB66" s="27">
        <f t="shared" si="4"/>
        <v>43629.034548251693</v>
      </c>
      <c r="AC66" s="25">
        <f t="shared" si="5"/>
        <v>1.5241315850289539</v>
      </c>
      <c r="AD66" s="28"/>
      <c r="AE66" s="28"/>
      <c r="AF66" s="14">
        <f t="shared" si="6"/>
        <v>3.4869120000000003E-2</v>
      </c>
      <c r="AG66" s="14">
        <f t="shared" si="7"/>
        <v>4.1842944E-3</v>
      </c>
      <c r="AH66" s="14">
        <f t="shared" si="12"/>
        <v>3.90534144E-2</v>
      </c>
      <c r="AI66" s="29"/>
      <c r="AJ66" s="30"/>
      <c r="AK66" s="6"/>
      <c r="AL66" s="31"/>
      <c r="AM66" s="6">
        <f t="shared" si="13"/>
        <v>29.4</v>
      </c>
      <c r="AN66" s="74">
        <f t="shared" si="14"/>
        <v>-8.0000000000000002E-3</v>
      </c>
    </row>
    <row r="67" spans="1:40" x14ac:dyDescent="0.3">
      <c r="C67" s="14"/>
      <c r="D67" s="14"/>
      <c r="E67" s="14"/>
      <c r="F67" s="34" t="s">
        <v>64</v>
      </c>
      <c r="G67" s="33">
        <f t="shared" si="1"/>
        <v>2.085733835818246</v>
      </c>
      <c r="H67" s="6"/>
      <c r="I67" t="s">
        <v>60</v>
      </c>
      <c r="J67" s="6">
        <v>25.2</v>
      </c>
      <c r="K67" s="26">
        <f>$K$65+J67</f>
        <v>470.61338980354725</v>
      </c>
      <c r="L67" s="6">
        <f t="shared" si="15"/>
        <v>757.37883520000003</v>
      </c>
      <c r="M67" s="6">
        <f t="shared" si="8"/>
        <v>12.199999999999989</v>
      </c>
      <c r="N67" s="6">
        <f t="shared" si="9"/>
        <v>19.633996799999984</v>
      </c>
      <c r="O67" s="6">
        <f t="shared" si="16"/>
        <v>459.7424759405074</v>
      </c>
      <c r="P67" s="6">
        <f t="shared" si="2"/>
        <v>739.88379520000001</v>
      </c>
      <c r="Q67" s="1">
        <v>7022.48</v>
      </c>
      <c r="R67" s="1">
        <v>2183</v>
      </c>
      <c r="S67" s="1">
        <v>102</v>
      </c>
      <c r="T67" s="6">
        <f t="shared" si="10"/>
        <v>2079.5199999999995</v>
      </c>
      <c r="U67" s="20">
        <v>3.5000000000000003E-2</v>
      </c>
      <c r="V67" s="20">
        <v>0.11799999999999999</v>
      </c>
      <c r="W67" s="21" t="s">
        <v>44</v>
      </c>
      <c r="X67" s="22">
        <f t="shared" si="3"/>
        <v>0.125</v>
      </c>
      <c r="Y67" s="22"/>
      <c r="Z67" s="22"/>
      <c r="AA67" s="27">
        <f t="shared" si="11"/>
        <v>43629.211905576492</v>
      </c>
      <c r="AB67" s="27">
        <f t="shared" si="4"/>
        <v>43629.086905576492</v>
      </c>
      <c r="AC67" s="25">
        <f t="shared" si="5"/>
        <v>1.5764889098281856</v>
      </c>
      <c r="AD67" s="28"/>
      <c r="AE67" s="28"/>
      <c r="AF67" s="14">
        <f t="shared" si="6"/>
        <v>4.6747611428571395E-2</v>
      </c>
      <c r="AG67" s="14">
        <f t="shared" si="7"/>
        <v>5.6097133714285673E-3</v>
      </c>
      <c r="AH67" s="14">
        <f t="shared" si="12"/>
        <v>5.2357324799999966E-2</v>
      </c>
      <c r="AI67" s="29">
        <v>17.5</v>
      </c>
      <c r="AJ67" s="30"/>
      <c r="AK67" s="6"/>
      <c r="AL67" s="31"/>
      <c r="AM67" s="6">
        <f t="shared" si="13"/>
        <v>10.999999999999998</v>
      </c>
      <c r="AN67" s="74">
        <f t="shared" si="14"/>
        <v>3.5000000000000003E-2</v>
      </c>
    </row>
    <row r="68" spans="1:40" x14ac:dyDescent="0.3">
      <c r="C68" s="14"/>
      <c r="D68" s="14"/>
      <c r="E68" s="14"/>
      <c r="F68" s="34" t="s">
        <v>65</v>
      </c>
      <c r="G68" s="33"/>
      <c r="H68" s="6"/>
      <c r="I68" t="s">
        <v>203</v>
      </c>
      <c r="J68" s="6">
        <v>32.799999999999997</v>
      </c>
      <c r="K68" s="26">
        <f>$K$65+J68</f>
        <v>478.21338980354727</v>
      </c>
      <c r="L68" s="6">
        <f t="shared" si="15"/>
        <v>769.60984960000008</v>
      </c>
      <c r="M68" s="6">
        <f t="shared" si="8"/>
        <v>7.6000000000000227</v>
      </c>
      <c r="N68" s="6">
        <f t="shared" si="9"/>
        <v>12.231014400000037</v>
      </c>
      <c r="O68" s="6">
        <f t="shared" si="16"/>
        <v>452.14247594050738</v>
      </c>
      <c r="P68" s="6">
        <f t="shared" si="2"/>
        <v>727.65278079999996</v>
      </c>
      <c r="Q68" s="1">
        <v>5192</v>
      </c>
      <c r="R68" s="1">
        <v>185</v>
      </c>
      <c r="S68" s="1">
        <v>2020</v>
      </c>
      <c r="T68" s="6">
        <f t="shared" si="10"/>
        <v>-1830.4799999999996</v>
      </c>
      <c r="U68" s="20">
        <v>-4.7E-2</v>
      </c>
      <c r="V68" s="20">
        <v>0.08</v>
      </c>
      <c r="W68" s="21" t="s">
        <v>44</v>
      </c>
      <c r="X68" s="22">
        <f t="shared" si="3"/>
        <v>0.125</v>
      </c>
      <c r="Y68" s="22"/>
      <c r="Z68" s="22"/>
      <c r="AA68" s="27">
        <f t="shared" si="11"/>
        <v>43629.223230589829</v>
      </c>
      <c r="AB68" s="27">
        <f t="shared" si="4"/>
        <v>43629.098230589829</v>
      </c>
      <c r="AC68" s="25">
        <f t="shared" si="5"/>
        <v>1.5878139231645036</v>
      </c>
      <c r="AD68" s="28"/>
      <c r="AE68" s="28"/>
      <c r="AF68" s="14">
        <f t="shared" si="6"/>
        <v>1.1325013333333368E-2</v>
      </c>
      <c r="AG68" s="14">
        <f t="shared" si="7"/>
        <v>0</v>
      </c>
      <c r="AH68" s="14">
        <f t="shared" si="12"/>
        <v>1.1325013333333368E-2</v>
      </c>
      <c r="AI68" s="29">
        <v>45</v>
      </c>
      <c r="AJ68" s="30">
        <v>0</v>
      </c>
      <c r="AK68" s="6"/>
      <c r="AL68" s="31"/>
      <c r="AM68" s="6">
        <f t="shared" si="13"/>
        <v>50.85</v>
      </c>
      <c r="AN68" s="74">
        <f t="shared" si="14"/>
        <v>-4.7E-2</v>
      </c>
    </row>
    <row r="69" spans="1:40" x14ac:dyDescent="0.3">
      <c r="C69" s="14"/>
      <c r="D69" s="14"/>
      <c r="E69" s="14"/>
      <c r="F69" s="34" t="s">
        <v>65</v>
      </c>
      <c r="G69" s="33">
        <f t="shared" si="1"/>
        <v>2.4979859958984889</v>
      </c>
      <c r="H69" s="6"/>
      <c r="I69" t="s">
        <v>62</v>
      </c>
      <c r="J69" s="6">
        <v>37.6</v>
      </c>
      <c r="K69" s="26">
        <f>$K$65+J69</f>
        <v>483.01338980354728</v>
      </c>
      <c r="L69" s="6">
        <f t="shared" si="15"/>
        <v>777.33470080000006</v>
      </c>
      <c r="M69" s="6">
        <f t="shared" si="8"/>
        <v>4.8000000000000114</v>
      </c>
      <c r="N69" s="6">
        <f t="shared" si="9"/>
        <v>7.7248512000000185</v>
      </c>
      <c r="O69" s="6">
        <f t="shared" si="16"/>
        <v>447.34247594050737</v>
      </c>
      <c r="P69" s="6">
        <f t="shared" ref="P69:P135" si="23">O69*1.609344</f>
        <v>719.92792959999997</v>
      </c>
      <c r="Q69" s="1">
        <v>3692</v>
      </c>
      <c r="R69" s="1">
        <v>1</v>
      </c>
      <c r="S69" s="1">
        <v>1481</v>
      </c>
      <c r="T69" s="6">
        <f t="shared" si="10"/>
        <v>-1500</v>
      </c>
      <c r="U69" s="20">
        <v>-6.2E-2</v>
      </c>
      <c r="V69" s="20">
        <v>2E-3</v>
      </c>
      <c r="W69" s="21" t="s">
        <v>44</v>
      </c>
      <c r="X69" s="22">
        <f t="shared" si="3"/>
        <v>0.125</v>
      </c>
      <c r="Y69" s="22"/>
      <c r="Z69" s="22"/>
      <c r="AA69" s="27">
        <f t="shared" si="11"/>
        <v>43629.229082749829</v>
      </c>
      <c r="AB69" s="27">
        <f t="shared" ref="AB69:AB132" si="24">AA69-X69</f>
        <v>43629.104082749829</v>
      </c>
      <c r="AC69" s="25">
        <f t="shared" ref="AC69:AC132" si="25">AA69-Y$4</f>
        <v>1.5936660831648624</v>
      </c>
      <c r="AD69" s="28"/>
      <c r="AE69" s="28"/>
      <c r="AF69" s="14">
        <f t="shared" ref="AF69:AF132" si="26">(N69/IF(ISBLANK(AI69),$AI$2,AI69))/24</f>
        <v>5.8521600000000134E-3</v>
      </c>
      <c r="AG69" s="14">
        <f t="shared" ref="AG69:AG132" si="27">(AK69+AL69)/24/60+AF69*IF(ISBLANK(AJ69),$AJ$2,AJ69)</f>
        <v>0</v>
      </c>
      <c r="AH69" s="14">
        <f t="shared" si="12"/>
        <v>5.8521600000000134E-3</v>
      </c>
      <c r="AI69" s="29">
        <v>55</v>
      </c>
      <c r="AJ69" s="30">
        <v>0</v>
      </c>
      <c r="AK69" s="6"/>
      <c r="AL69" s="31"/>
      <c r="AM69" s="6">
        <f t="shared" si="13"/>
        <v>59.1</v>
      </c>
      <c r="AN69" s="74">
        <f t="shared" si="14"/>
        <v>-6.2E-2</v>
      </c>
    </row>
    <row r="70" spans="1:40" x14ac:dyDescent="0.3">
      <c r="A70" t="s">
        <v>19</v>
      </c>
      <c r="B70">
        <v>1</v>
      </c>
      <c r="C70" s="14">
        <v>0.12013888888888889</v>
      </c>
      <c r="D70" s="14">
        <f>SUM(AH66:AH70)</f>
        <v>0.15935735125333328</v>
      </c>
      <c r="E70" s="14"/>
      <c r="G70" s="33">
        <f t="shared" si="1"/>
        <v>3.7164525251719169</v>
      </c>
      <c r="H70" s="6"/>
      <c r="I70" t="s">
        <v>33</v>
      </c>
      <c r="J70" s="6">
        <v>54.5</v>
      </c>
      <c r="K70" s="26">
        <f>$K$65+J70</f>
        <v>499.91338980354726</v>
      </c>
      <c r="L70" s="6">
        <f t="shared" si="15"/>
        <v>804.53261440000006</v>
      </c>
      <c r="M70" s="6">
        <f t="shared" ref="M70:M133" si="28">K70-K69</f>
        <v>16.899999999999977</v>
      </c>
      <c r="N70" s="6">
        <f t="shared" si="9"/>
        <v>27.197913599999964</v>
      </c>
      <c r="O70" s="6">
        <f t="shared" si="16"/>
        <v>430.44247594050739</v>
      </c>
      <c r="P70" s="6">
        <f t="shared" si="23"/>
        <v>692.73001599999998</v>
      </c>
      <c r="Q70" s="1">
        <v>3168.48</v>
      </c>
      <c r="R70" s="1">
        <v>633.04</v>
      </c>
      <c r="S70" s="1">
        <v>638</v>
      </c>
      <c r="T70" s="6">
        <v>1141</v>
      </c>
      <c r="U70" s="20">
        <v>-7.0000000000000001E-3</v>
      </c>
      <c r="V70" s="20">
        <v>5.2999999999999999E-2</v>
      </c>
      <c r="W70" s="21" t="s">
        <v>44</v>
      </c>
      <c r="X70" s="22">
        <f t="shared" si="3"/>
        <v>0.125</v>
      </c>
      <c r="Y70" s="22"/>
      <c r="Z70" s="22"/>
      <c r="AA70" s="27">
        <f t="shared" ref="AA70:AA133" si="29">IF(ISBLANK(Y69),AA69,Y69)+AH70</f>
        <v>43629.279852188549</v>
      </c>
      <c r="AB70" s="27">
        <f t="shared" si="24"/>
        <v>43629.154852188549</v>
      </c>
      <c r="AC70" s="25">
        <f t="shared" si="25"/>
        <v>1.6444355218845885</v>
      </c>
      <c r="AD70" s="28"/>
      <c r="AE70" s="28"/>
      <c r="AF70" s="14">
        <f t="shared" si="26"/>
        <v>4.5329855999999939E-2</v>
      </c>
      <c r="AG70" s="14">
        <f t="shared" si="27"/>
        <v>5.4395827199999929E-3</v>
      </c>
      <c r="AH70" s="14">
        <f t="shared" ref="AH70:AH133" si="30">AF70+AG70</f>
        <v>5.0769438719999935E-2</v>
      </c>
      <c r="AI70" s="29"/>
      <c r="AJ70" s="30"/>
      <c r="AK70" s="6"/>
      <c r="AL70" s="31"/>
      <c r="AM70" s="6">
        <f t="shared" ref="AM70:AM133" si="31">$AI$2-IF(U70&lt;0, 550, 400)*U70</f>
        <v>28.85</v>
      </c>
      <c r="AN70" s="74">
        <f t="shared" ref="AN70:AN133" si="32">U70</f>
        <v>-7.0000000000000001E-3</v>
      </c>
    </row>
    <row r="71" spans="1:40" x14ac:dyDescent="0.3">
      <c r="C71" s="14"/>
      <c r="D71" s="14"/>
      <c r="E71" s="14"/>
      <c r="G71" s="33">
        <f t="shared" si="1"/>
        <v>4.3437104425393045</v>
      </c>
      <c r="H71" s="6"/>
      <c r="I71" t="s">
        <v>66</v>
      </c>
      <c r="J71" s="6">
        <v>8.6999999999999993</v>
      </c>
      <c r="K71" s="26">
        <f>$K$70+J71</f>
        <v>508.61338980354725</v>
      </c>
      <c r="L71" s="6">
        <f t="shared" si="15"/>
        <v>818.53390720000004</v>
      </c>
      <c r="M71" s="6">
        <f t="shared" si="28"/>
        <v>8.6999999999999886</v>
      </c>
      <c r="N71" s="6">
        <f t="shared" si="9"/>
        <v>14.001292799999982</v>
      </c>
      <c r="O71" s="6">
        <f t="shared" si="16"/>
        <v>421.7424759405074</v>
      </c>
      <c r="P71" s="6">
        <f t="shared" si="23"/>
        <v>678.72872319999999</v>
      </c>
      <c r="Q71" s="1">
        <v>3204.56</v>
      </c>
      <c r="R71" s="1">
        <v>393.59999999999997</v>
      </c>
      <c r="S71" s="1">
        <v>-360.79999999999995</v>
      </c>
      <c r="T71" s="6">
        <f t="shared" si="10"/>
        <v>36.079999999999927</v>
      </c>
      <c r="U71" s="20">
        <v>-2E-3</v>
      </c>
      <c r="V71" s="20">
        <v>6.3E-2</v>
      </c>
      <c r="W71" s="21" t="s">
        <v>44</v>
      </c>
      <c r="X71" s="22">
        <f t="shared" si="3"/>
        <v>0.125</v>
      </c>
      <c r="Y71" s="22"/>
      <c r="Z71" s="22"/>
      <c r="AA71" s="27">
        <f t="shared" si="29"/>
        <v>43629.305987935106</v>
      </c>
      <c r="AB71" s="27">
        <f t="shared" si="24"/>
        <v>43629.180987935106</v>
      </c>
      <c r="AC71" s="25">
        <f t="shared" si="25"/>
        <v>1.670571268441563</v>
      </c>
      <c r="AD71" s="28"/>
      <c r="AE71" s="28"/>
      <c r="AF71" s="14">
        <f t="shared" si="26"/>
        <v>2.333548799999997E-2</v>
      </c>
      <c r="AG71" s="14">
        <f t="shared" si="27"/>
        <v>2.8002585599999964E-3</v>
      </c>
      <c r="AH71" s="14">
        <f t="shared" si="30"/>
        <v>2.6135746559999968E-2</v>
      </c>
      <c r="AI71" s="29"/>
      <c r="AJ71" s="30"/>
      <c r="AK71" s="6"/>
      <c r="AL71" s="31"/>
      <c r="AM71" s="6">
        <f t="shared" si="31"/>
        <v>26.1</v>
      </c>
      <c r="AN71" s="74">
        <f t="shared" si="32"/>
        <v>-2E-3</v>
      </c>
    </row>
    <row r="72" spans="1:40" x14ac:dyDescent="0.3">
      <c r="C72" s="14"/>
      <c r="D72" s="14"/>
      <c r="E72" s="14"/>
      <c r="F72" s="34" t="s">
        <v>64</v>
      </c>
      <c r="G72" s="33">
        <f t="shared" si="1"/>
        <v>5.6775347496732138</v>
      </c>
      <c r="H72" s="6"/>
      <c r="I72" t="s">
        <v>9</v>
      </c>
      <c r="J72" s="6">
        <v>19.8</v>
      </c>
      <c r="K72" s="26">
        <f t="shared" ref="K72:K79" si="33">$K$70+J72</f>
        <v>519.71338980354722</v>
      </c>
      <c r="L72" s="6">
        <f t="shared" si="15"/>
        <v>836.39762559999997</v>
      </c>
      <c r="M72" s="6">
        <f t="shared" si="28"/>
        <v>11.099999999999966</v>
      </c>
      <c r="N72" s="6">
        <f t="shared" si="9"/>
        <v>17.863718399999946</v>
      </c>
      <c r="O72" s="6">
        <f t="shared" si="16"/>
        <v>410.64247594050744</v>
      </c>
      <c r="P72" s="6">
        <f t="shared" si="23"/>
        <v>660.86500480000007</v>
      </c>
      <c r="Q72" s="1">
        <v>6120.48</v>
      </c>
      <c r="R72" s="1">
        <v>3020.8799999999997</v>
      </c>
      <c r="S72" s="1">
        <v>-118.08</v>
      </c>
      <c r="T72" s="6">
        <f t="shared" si="10"/>
        <v>2915.9199999999996</v>
      </c>
      <c r="U72" s="20">
        <v>4.8000000000000001E-2</v>
      </c>
      <c r="V72" s="20">
        <v>0.114</v>
      </c>
      <c r="W72" s="21" t="s">
        <v>44</v>
      </c>
      <c r="X72" s="22">
        <f t="shared" si="3"/>
        <v>0.125</v>
      </c>
      <c r="Y72" s="22"/>
      <c r="Z72" s="22"/>
      <c r="AA72" s="27">
        <f t="shared" si="29"/>
        <v>43629.361563947903</v>
      </c>
      <c r="AB72" s="27">
        <f t="shared" si="24"/>
        <v>43629.236563947903</v>
      </c>
      <c r="AC72" s="25">
        <f t="shared" si="25"/>
        <v>1.7261472812388092</v>
      </c>
      <c r="AD72" s="28"/>
      <c r="AE72" s="28"/>
      <c r="AF72" s="14">
        <f t="shared" si="26"/>
        <v>4.962143999999985E-2</v>
      </c>
      <c r="AG72" s="14">
        <f t="shared" si="27"/>
        <v>5.954572799999982E-3</v>
      </c>
      <c r="AH72" s="14">
        <f t="shared" si="30"/>
        <v>5.5576012799999831E-2</v>
      </c>
      <c r="AI72" s="29">
        <v>15</v>
      </c>
      <c r="AJ72" s="30"/>
      <c r="AK72" s="6"/>
      <c r="AL72" s="31"/>
      <c r="AM72" s="6">
        <f t="shared" si="31"/>
        <v>5.8000000000000007</v>
      </c>
      <c r="AN72" s="74">
        <f t="shared" si="32"/>
        <v>4.8000000000000001E-2</v>
      </c>
    </row>
    <row r="73" spans="1:40" x14ac:dyDescent="0.3">
      <c r="C73" s="14"/>
      <c r="D73" s="14"/>
      <c r="E73" s="14"/>
      <c r="G73" s="33">
        <f t="shared" si="1"/>
        <v>7.3398082857602276</v>
      </c>
      <c r="H73" s="6"/>
      <c r="I73" t="s">
        <v>67</v>
      </c>
      <c r="J73" s="6">
        <v>36.4</v>
      </c>
      <c r="K73" s="26">
        <f t="shared" si="33"/>
        <v>536.31338980354724</v>
      </c>
      <c r="L73" s="6">
        <f t="shared" si="15"/>
        <v>863.11273600000004</v>
      </c>
      <c r="M73" s="6">
        <f t="shared" si="28"/>
        <v>16.600000000000023</v>
      </c>
      <c r="N73" s="6">
        <f t="shared" si="9"/>
        <v>26.715110400000039</v>
      </c>
      <c r="O73" s="6">
        <f t="shared" si="16"/>
        <v>394.04247594050742</v>
      </c>
      <c r="P73" s="6">
        <f t="shared" si="23"/>
        <v>634.14989439999999</v>
      </c>
      <c r="Q73" s="1">
        <v>7435.7599999999993</v>
      </c>
      <c r="R73" s="1">
        <v>1967.9999999999998</v>
      </c>
      <c r="S73" s="1">
        <v>-646.16</v>
      </c>
      <c r="T73" s="6">
        <f t="shared" si="10"/>
        <v>1315.2799999999997</v>
      </c>
      <c r="U73" s="20">
        <v>1.7999999999999999E-2</v>
      </c>
      <c r="V73" s="20">
        <v>0.10299999999999999</v>
      </c>
      <c r="W73" s="21" t="s">
        <v>44</v>
      </c>
      <c r="X73" s="22">
        <f t="shared" si="3"/>
        <v>0.125</v>
      </c>
      <c r="Y73" s="22"/>
      <c r="Z73" s="22"/>
      <c r="AA73" s="27">
        <f t="shared" si="29"/>
        <v>43629.43082534524</v>
      </c>
      <c r="AB73" s="27">
        <f t="shared" si="24"/>
        <v>43629.30582534524</v>
      </c>
      <c r="AC73" s="25">
        <f t="shared" si="25"/>
        <v>1.7954086785757681</v>
      </c>
      <c r="AD73" s="28"/>
      <c r="AE73" s="28"/>
      <c r="AF73" s="14">
        <f t="shared" si="26"/>
        <v>6.1840533333333426E-2</v>
      </c>
      <c r="AG73" s="14">
        <f t="shared" si="27"/>
        <v>7.4208640000000105E-3</v>
      </c>
      <c r="AH73" s="14">
        <f t="shared" si="30"/>
        <v>6.9261397333333433E-2</v>
      </c>
      <c r="AI73" s="29">
        <v>18</v>
      </c>
      <c r="AJ73" s="30"/>
      <c r="AK73" s="6"/>
      <c r="AL73" s="31"/>
      <c r="AM73" s="6">
        <f t="shared" si="31"/>
        <v>17.8</v>
      </c>
      <c r="AN73" s="74">
        <f t="shared" si="32"/>
        <v>1.7999999999999999E-2</v>
      </c>
    </row>
    <row r="74" spans="1:40" x14ac:dyDescent="0.3">
      <c r="C74" s="14"/>
      <c r="D74" s="14"/>
      <c r="E74" s="14"/>
      <c r="G74" s="33">
        <f t="shared" si="1"/>
        <v>12.325039676448796</v>
      </c>
      <c r="H74" s="6"/>
      <c r="I74" t="s">
        <v>68</v>
      </c>
      <c r="J74" s="6">
        <v>57</v>
      </c>
      <c r="K74" s="26">
        <f t="shared" si="33"/>
        <v>556.91338980354726</v>
      </c>
      <c r="L74" s="6">
        <f t="shared" si="15"/>
        <v>896.26522239999997</v>
      </c>
      <c r="M74" s="6">
        <f t="shared" si="28"/>
        <v>20.600000000000023</v>
      </c>
      <c r="N74" s="6">
        <f t="shared" si="9"/>
        <v>33.152486400000036</v>
      </c>
      <c r="O74" s="6">
        <f t="shared" si="16"/>
        <v>373.44247594050739</v>
      </c>
      <c r="P74" s="6">
        <f t="shared" si="23"/>
        <v>600.99740799999995</v>
      </c>
      <c r="Q74" s="1">
        <v>6966.7199999999993</v>
      </c>
      <c r="R74" s="1">
        <v>957.76</v>
      </c>
      <c r="S74" s="1">
        <v>-1439.9199999999998</v>
      </c>
      <c r="T74" s="6">
        <f t="shared" si="10"/>
        <v>-469.03999999999996</v>
      </c>
      <c r="U74" s="20">
        <v>-4.0000000000000001E-3</v>
      </c>
      <c r="V74" s="20">
        <v>6.9000000000000006E-2</v>
      </c>
      <c r="W74" s="21" t="s">
        <v>44</v>
      </c>
      <c r="X74" s="22">
        <f t="shared" si="3"/>
        <v>0.125</v>
      </c>
      <c r="Y74" s="22"/>
      <c r="Z74" s="22"/>
      <c r="AA74" s="27">
        <f t="shared" si="29"/>
        <v>43629.638543319852</v>
      </c>
      <c r="AB74" s="27">
        <f t="shared" si="24"/>
        <v>43629.513543319852</v>
      </c>
      <c r="AC74" s="25">
        <f t="shared" si="25"/>
        <v>2.0031266531877918</v>
      </c>
      <c r="AD74" s="28"/>
      <c r="AE74" s="28"/>
      <c r="AF74" s="14">
        <f t="shared" si="26"/>
        <v>5.5254144000000061E-2</v>
      </c>
      <c r="AG74" s="14">
        <f t="shared" si="27"/>
        <v>0.15246383061333335</v>
      </c>
      <c r="AH74" s="14">
        <f t="shared" si="30"/>
        <v>0.20771797461333341</v>
      </c>
      <c r="AI74" s="29"/>
      <c r="AJ74" s="30"/>
      <c r="AK74" s="6"/>
      <c r="AL74" s="31">
        <v>210</v>
      </c>
      <c r="AM74" s="6">
        <f t="shared" si="31"/>
        <v>27.2</v>
      </c>
      <c r="AN74" s="74">
        <f t="shared" si="32"/>
        <v>-4.0000000000000001E-3</v>
      </c>
    </row>
    <row r="75" spans="1:40" x14ac:dyDescent="0.3">
      <c r="C75" s="14"/>
      <c r="D75" s="14"/>
      <c r="E75" s="14"/>
      <c r="F75" s="34" t="s">
        <v>10</v>
      </c>
      <c r="G75" s="33">
        <f t="shared" si="1"/>
        <v>12.798830550047569</v>
      </c>
      <c r="H75" s="6"/>
      <c r="I75" t="s">
        <v>69</v>
      </c>
      <c r="J75" s="6">
        <v>61.6</v>
      </c>
      <c r="K75" s="26">
        <f t="shared" si="33"/>
        <v>561.51338980354728</v>
      </c>
      <c r="L75" s="6">
        <f t="shared" si="15"/>
        <v>903.66820480000001</v>
      </c>
      <c r="M75" s="6">
        <f t="shared" si="28"/>
        <v>4.6000000000000227</v>
      </c>
      <c r="N75" s="6">
        <f t="shared" ref="N75:N135" si="34">M75*1.609344</f>
        <v>7.4029824000000373</v>
      </c>
      <c r="O75" s="6">
        <f t="shared" si="16"/>
        <v>368.84247594050737</v>
      </c>
      <c r="P75" s="6">
        <f t="shared" si="23"/>
        <v>593.59442559999991</v>
      </c>
      <c r="Q75" s="1">
        <v>7639.12</v>
      </c>
      <c r="R75" s="1">
        <v>715.04</v>
      </c>
      <c r="S75" s="1">
        <v>-52.48</v>
      </c>
      <c r="T75" s="6">
        <f t="shared" si="10"/>
        <v>672.40000000000055</v>
      </c>
      <c r="U75" s="20">
        <v>2.8000000000000001E-2</v>
      </c>
      <c r="V75" s="20">
        <v>6.2E-2</v>
      </c>
      <c r="W75" s="21" t="s">
        <v>44</v>
      </c>
      <c r="X75" s="22">
        <f t="shared" si="3"/>
        <v>0.125</v>
      </c>
      <c r="Y75" s="22"/>
      <c r="Z75" s="22"/>
      <c r="AA75" s="27">
        <f t="shared" si="29"/>
        <v>43629.658284606252</v>
      </c>
      <c r="AB75" s="27">
        <f t="shared" si="24"/>
        <v>43629.533284606252</v>
      </c>
      <c r="AC75" s="25">
        <f t="shared" si="25"/>
        <v>2.0228679395877407</v>
      </c>
      <c r="AD75" s="28"/>
      <c r="AE75" s="28"/>
      <c r="AF75" s="14">
        <f t="shared" si="26"/>
        <v>1.7626148571428659E-2</v>
      </c>
      <c r="AG75" s="14">
        <f t="shared" si="27"/>
        <v>2.1151378285714389E-3</v>
      </c>
      <c r="AH75" s="14">
        <f t="shared" si="30"/>
        <v>1.9741286400000099E-2</v>
      </c>
      <c r="AI75" s="29">
        <v>17.5</v>
      </c>
      <c r="AJ75" s="30"/>
      <c r="AK75" s="6"/>
      <c r="AL75" s="31"/>
      <c r="AM75" s="6">
        <f t="shared" si="31"/>
        <v>13.799999999999999</v>
      </c>
      <c r="AN75" s="74">
        <f t="shared" si="32"/>
        <v>2.8000000000000001E-2</v>
      </c>
    </row>
    <row r="76" spans="1:40" x14ac:dyDescent="0.3">
      <c r="C76" s="14"/>
      <c r="D76" s="14"/>
      <c r="E76" s="14"/>
      <c r="F76" s="34"/>
      <c r="G76" s="33">
        <f t="shared" si="1"/>
        <v>13.750532217964064</v>
      </c>
      <c r="H76" s="6"/>
      <c r="I76" t="s">
        <v>204</v>
      </c>
      <c r="J76" s="6">
        <v>74.8</v>
      </c>
      <c r="K76" s="26">
        <f t="shared" si="33"/>
        <v>574.71338980354722</v>
      </c>
      <c r="L76" s="6">
        <f t="shared" si="15"/>
        <v>924.91154559999995</v>
      </c>
      <c r="M76" s="6">
        <f t="shared" si="28"/>
        <v>13.199999999999932</v>
      </c>
      <c r="N76" s="6">
        <f t="shared" si="34"/>
        <v>21.243340799999892</v>
      </c>
      <c r="O76" s="6">
        <f t="shared" si="16"/>
        <v>355.64247594050744</v>
      </c>
      <c r="P76" s="6">
        <f t="shared" si="23"/>
        <v>572.35108480000008</v>
      </c>
      <c r="Q76" s="1">
        <v>7246</v>
      </c>
      <c r="R76" s="1">
        <v>520</v>
      </c>
      <c r="S76" s="1">
        <v>899</v>
      </c>
      <c r="T76" s="6">
        <f t="shared" si="10"/>
        <v>-393.11999999999989</v>
      </c>
      <c r="U76" s="20">
        <v>-8.9999999999999993E-3</v>
      </c>
      <c r="V76" s="20">
        <v>6.0999999999999999E-2</v>
      </c>
      <c r="W76" s="21" t="s">
        <v>44</v>
      </c>
      <c r="X76" s="22">
        <f t="shared" si="3"/>
        <v>0.125</v>
      </c>
      <c r="Y76" s="22"/>
      <c r="Z76" s="22"/>
      <c r="AA76" s="27">
        <f t="shared" si="29"/>
        <v>43629.697938842415</v>
      </c>
      <c r="AB76" s="27">
        <f t="shared" si="24"/>
        <v>43629.572938842415</v>
      </c>
      <c r="AC76" s="25">
        <f t="shared" si="25"/>
        <v>2.062522175750928</v>
      </c>
      <c r="AD76" s="28"/>
      <c r="AE76" s="28"/>
      <c r="AF76" s="14">
        <f t="shared" si="26"/>
        <v>3.5405567999999818E-2</v>
      </c>
      <c r="AG76" s="14">
        <f t="shared" si="27"/>
        <v>4.2486681599999783E-3</v>
      </c>
      <c r="AH76" s="14">
        <f t="shared" si="30"/>
        <v>3.9654236159999794E-2</v>
      </c>
      <c r="AI76" s="29"/>
      <c r="AJ76" s="30"/>
      <c r="AK76" s="6"/>
      <c r="AL76" s="31"/>
      <c r="AM76" s="6">
        <f t="shared" si="31"/>
        <v>29.95</v>
      </c>
      <c r="AN76" s="74">
        <f t="shared" si="32"/>
        <v>-8.9999999999999993E-3</v>
      </c>
    </row>
    <row r="77" spans="1:40" x14ac:dyDescent="0.3">
      <c r="C77" s="14"/>
      <c r="D77" s="14"/>
      <c r="E77" s="14"/>
      <c r="F77" s="34"/>
      <c r="G77" s="33">
        <f t="shared" si="1"/>
        <v>15.062726941891015</v>
      </c>
      <c r="H77" s="6"/>
      <c r="I77" t="s">
        <v>205</v>
      </c>
      <c r="J77" s="6">
        <v>93</v>
      </c>
      <c r="K77" s="26">
        <f t="shared" si="33"/>
        <v>592.91338980354726</v>
      </c>
      <c r="L77" s="6">
        <f t="shared" si="15"/>
        <v>954.20160640000006</v>
      </c>
      <c r="M77" s="6">
        <f t="shared" si="28"/>
        <v>18.200000000000045</v>
      </c>
      <c r="N77" s="6">
        <f t="shared" si="34"/>
        <v>29.290060800000074</v>
      </c>
      <c r="O77" s="6"/>
      <c r="P77" s="6"/>
      <c r="Q77" s="1">
        <v>6827</v>
      </c>
      <c r="R77" s="1">
        <v>445</v>
      </c>
      <c r="S77" s="1">
        <v>883</v>
      </c>
      <c r="T77" s="6">
        <f t="shared" si="10"/>
        <v>-419</v>
      </c>
      <c r="U77" s="20">
        <v>-6.0000000000000001E-3</v>
      </c>
      <c r="V77" s="20">
        <v>3.4000000000000002E-2</v>
      </c>
      <c r="W77" s="21" t="s">
        <v>44</v>
      </c>
      <c r="X77" s="22">
        <f t="shared" si="3"/>
        <v>0.125</v>
      </c>
      <c r="Y77" s="22"/>
      <c r="Z77" s="22"/>
      <c r="AA77" s="27">
        <f t="shared" si="29"/>
        <v>43629.752613622579</v>
      </c>
      <c r="AB77" s="27">
        <f t="shared" si="24"/>
        <v>43629.627613622579</v>
      </c>
      <c r="AC77" s="25">
        <f t="shared" si="25"/>
        <v>2.1171969559145509</v>
      </c>
      <c r="AD77" s="28"/>
      <c r="AE77" s="28"/>
      <c r="AF77" s="14">
        <f t="shared" si="26"/>
        <v>4.8816768000000121E-2</v>
      </c>
      <c r="AG77" s="14">
        <f t="shared" si="27"/>
        <v>5.8580121600000142E-3</v>
      </c>
      <c r="AH77" s="14">
        <f t="shared" si="30"/>
        <v>5.4674780160000137E-2</v>
      </c>
      <c r="AI77" s="29"/>
      <c r="AJ77" s="30"/>
      <c r="AK77" s="6"/>
      <c r="AL77" s="31"/>
      <c r="AM77" s="6">
        <f t="shared" si="31"/>
        <v>28.3</v>
      </c>
      <c r="AN77" s="74">
        <f t="shared" si="32"/>
        <v>-6.0000000000000001E-3</v>
      </c>
    </row>
    <row r="78" spans="1:40" x14ac:dyDescent="0.3">
      <c r="C78" s="14"/>
      <c r="D78" s="14"/>
      <c r="E78" s="14"/>
      <c r="F78" s="34"/>
      <c r="G78" s="33">
        <f t="shared" si="1"/>
        <v>15.423219997901469</v>
      </c>
      <c r="H78" s="6"/>
      <c r="I78" t="s">
        <v>206</v>
      </c>
      <c r="J78" s="6">
        <v>98</v>
      </c>
      <c r="K78" s="26">
        <f t="shared" si="33"/>
        <v>597.91338980354726</v>
      </c>
      <c r="L78" s="6">
        <f t="shared" si="15"/>
        <v>962.2483264</v>
      </c>
      <c r="M78" s="6">
        <f t="shared" si="28"/>
        <v>5</v>
      </c>
      <c r="N78" s="6">
        <f t="shared" si="34"/>
        <v>8.0467200000000005</v>
      </c>
      <c r="O78" s="6"/>
      <c r="P78" s="6"/>
      <c r="Q78" s="1">
        <v>6941</v>
      </c>
      <c r="R78" s="1">
        <v>242</v>
      </c>
      <c r="S78" s="1">
        <v>127</v>
      </c>
      <c r="T78" s="6">
        <f t="shared" si="10"/>
        <v>114</v>
      </c>
      <c r="U78" s="20">
        <v>5.0000000000000001E-3</v>
      </c>
      <c r="V78" s="20">
        <v>3.5000000000000003E-2</v>
      </c>
      <c r="W78" s="21" t="s">
        <v>44</v>
      </c>
      <c r="X78" s="22">
        <f t="shared" si="3"/>
        <v>0.125</v>
      </c>
      <c r="Y78" s="22"/>
      <c r="Z78" s="22"/>
      <c r="AA78" s="27">
        <f t="shared" si="29"/>
        <v>43629.767634166579</v>
      </c>
      <c r="AB78" s="27">
        <f t="shared" si="24"/>
        <v>43629.642634166579</v>
      </c>
      <c r="AC78" s="25">
        <f t="shared" si="25"/>
        <v>2.1322174999149865</v>
      </c>
      <c r="AD78" s="28"/>
      <c r="AE78" s="28"/>
      <c r="AF78" s="14">
        <f t="shared" si="26"/>
        <v>1.34112E-2</v>
      </c>
      <c r="AG78" s="14">
        <f t="shared" si="27"/>
        <v>1.609344E-3</v>
      </c>
      <c r="AH78" s="14">
        <f t="shared" si="30"/>
        <v>1.5020544E-2</v>
      </c>
      <c r="AI78" s="29"/>
      <c r="AJ78" s="30"/>
      <c r="AK78" s="6"/>
      <c r="AL78" s="31"/>
      <c r="AM78" s="6">
        <f t="shared" si="31"/>
        <v>23</v>
      </c>
      <c r="AN78" s="74">
        <f t="shared" si="32"/>
        <v>5.0000000000000001E-3</v>
      </c>
    </row>
    <row r="79" spans="1:40" x14ac:dyDescent="0.3">
      <c r="A79" t="s">
        <v>20</v>
      </c>
      <c r="B79">
        <v>1</v>
      </c>
      <c r="C79" s="14">
        <v>0.25037037037037035</v>
      </c>
      <c r="D79" s="14">
        <f>SUM(AH71:AH79)</f>
        <v>0.50250211114666665</v>
      </c>
      <c r="E79" s="14"/>
      <c r="G79" s="33">
        <f t="shared" si="1"/>
        <v>15.77650319278473</v>
      </c>
      <c r="H79" s="6"/>
      <c r="I79" t="s">
        <v>35</v>
      </c>
      <c r="J79" s="6">
        <v>102.9</v>
      </c>
      <c r="K79" s="26">
        <f t="shared" si="33"/>
        <v>602.81338980354724</v>
      </c>
      <c r="L79" s="6">
        <f t="shared" si="15"/>
        <v>970.13411199999996</v>
      </c>
      <c r="M79" s="6">
        <f t="shared" si="28"/>
        <v>4.8999999999999773</v>
      </c>
      <c r="N79" s="6">
        <f t="shared" si="34"/>
        <v>7.8857855999999638</v>
      </c>
      <c r="O79" s="6">
        <f t="shared" ref="O79:O135" si="35">K$135-K79</f>
        <v>327.54247594050742</v>
      </c>
      <c r="P79" s="6">
        <f t="shared" si="23"/>
        <v>527.12851839999996</v>
      </c>
      <c r="Q79" s="1">
        <v>6832.24</v>
      </c>
      <c r="R79" s="1">
        <v>178</v>
      </c>
      <c r="S79" s="1">
        <v>282</v>
      </c>
      <c r="T79" s="6">
        <f t="shared" si="10"/>
        <v>-108.76000000000022</v>
      </c>
      <c r="U79" s="20">
        <v>-5.0000000000000001E-3</v>
      </c>
      <c r="V79" s="20">
        <v>5.8999999999999997E-2</v>
      </c>
      <c r="W79" s="21" t="s">
        <v>44</v>
      </c>
      <c r="X79" s="22">
        <f t="shared" si="3"/>
        <v>0.125</v>
      </c>
      <c r="Y79" s="22"/>
      <c r="Z79" s="22"/>
      <c r="AA79" s="27">
        <f t="shared" si="29"/>
        <v>43629.782354299699</v>
      </c>
      <c r="AB79" s="27">
        <f t="shared" si="24"/>
        <v>43629.657354299699</v>
      </c>
      <c r="AC79" s="25">
        <f t="shared" si="25"/>
        <v>2.1469376330351224</v>
      </c>
      <c r="AD79" s="28"/>
      <c r="AE79" s="28"/>
      <c r="AF79" s="14">
        <f t="shared" si="26"/>
        <v>1.314297599999994E-2</v>
      </c>
      <c r="AG79" s="14">
        <f t="shared" si="27"/>
        <v>1.5771571199999928E-3</v>
      </c>
      <c r="AH79" s="14">
        <f t="shared" si="30"/>
        <v>1.4720133119999933E-2</v>
      </c>
      <c r="AI79" s="29"/>
      <c r="AJ79" s="30"/>
      <c r="AK79" s="6"/>
      <c r="AL79" s="31"/>
      <c r="AM79" s="6">
        <f t="shared" si="31"/>
        <v>27.75</v>
      </c>
      <c r="AN79" s="74">
        <f t="shared" si="32"/>
        <v>-5.0000000000000001E-3</v>
      </c>
    </row>
    <row r="80" spans="1:40" x14ac:dyDescent="0.3">
      <c r="C80" s="14"/>
      <c r="D80" s="14"/>
      <c r="E80" s="14"/>
      <c r="G80" s="33">
        <f t="shared" si="1"/>
        <v>15.8125524984207</v>
      </c>
      <c r="H80" s="6"/>
      <c r="I80" t="s">
        <v>138</v>
      </c>
      <c r="J80" s="6">
        <v>0.5</v>
      </c>
      <c r="K80" s="26">
        <f>K$79+J80</f>
        <v>603.31338980354724</v>
      </c>
      <c r="L80" s="6">
        <f t="shared" si="15"/>
        <v>970.93878399999994</v>
      </c>
      <c r="M80" s="6">
        <f t="shared" si="28"/>
        <v>0.5</v>
      </c>
      <c r="N80" s="6">
        <f t="shared" si="34"/>
        <v>0.80467200000000005</v>
      </c>
      <c r="O80" s="6">
        <f t="shared" si="35"/>
        <v>327.04247594050742</v>
      </c>
      <c r="P80" s="6">
        <f t="shared" si="23"/>
        <v>526.32384639999998</v>
      </c>
      <c r="Q80" s="1">
        <v>6880</v>
      </c>
      <c r="R80" s="1">
        <v>35</v>
      </c>
      <c r="S80" s="1">
        <v>1</v>
      </c>
      <c r="T80" s="6">
        <f t="shared" si="10"/>
        <v>47.760000000000218</v>
      </c>
      <c r="U80" s="20">
        <v>6.0000000000000001E-3</v>
      </c>
      <c r="V80" s="20">
        <v>2.1999999999999999E-2</v>
      </c>
      <c r="W80" s="21" t="s">
        <v>44</v>
      </c>
      <c r="X80" s="22">
        <f t="shared" si="3"/>
        <v>0.125</v>
      </c>
      <c r="Y80" s="22"/>
      <c r="Z80" s="22"/>
      <c r="AA80" s="27">
        <f t="shared" si="29"/>
        <v>43629.783856354101</v>
      </c>
      <c r="AB80" s="27">
        <f t="shared" si="24"/>
        <v>43629.658856354101</v>
      </c>
      <c r="AC80" s="25">
        <f t="shared" si="25"/>
        <v>2.1484396874366212</v>
      </c>
      <c r="AD80" s="28"/>
      <c r="AE80" s="28"/>
      <c r="AF80" s="14">
        <f t="shared" si="26"/>
        <v>1.3411200000000001E-3</v>
      </c>
      <c r="AG80" s="14">
        <f t="shared" si="27"/>
        <v>1.609344E-4</v>
      </c>
      <c r="AH80" s="14">
        <f t="shared" si="30"/>
        <v>1.5020544000000002E-3</v>
      </c>
      <c r="AI80" s="29"/>
      <c r="AJ80" s="30"/>
      <c r="AK80" s="6"/>
      <c r="AL80" s="31"/>
      <c r="AM80" s="6">
        <f t="shared" si="31"/>
        <v>22.6</v>
      </c>
      <c r="AN80" s="74">
        <f t="shared" si="32"/>
        <v>6.0000000000000001E-3</v>
      </c>
    </row>
    <row r="81" spans="1:40" x14ac:dyDescent="0.3">
      <c r="C81" s="14"/>
      <c r="D81" s="14"/>
      <c r="E81" s="14"/>
      <c r="G81" s="33">
        <f t="shared" si="1"/>
        <v>15.829450610443018</v>
      </c>
      <c r="H81" s="6"/>
      <c r="I81" t="s">
        <v>139</v>
      </c>
      <c r="J81" s="6">
        <v>0.8</v>
      </c>
      <c r="K81" s="26">
        <f t="shared" ref="K81:K92" si="36">K$79+J81</f>
        <v>603.61338980354719</v>
      </c>
      <c r="L81" s="6">
        <f t="shared" si="15"/>
        <v>971.42158719999986</v>
      </c>
      <c r="M81" s="6">
        <f t="shared" si="28"/>
        <v>0.29999999999995453</v>
      </c>
      <c r="N81" s="6">
        <f t="shared" si="34"/>
        <v>0.48280319999992682</v>
      </c>
      <c r="O81" s="6">
        <f t="shared" si="35"/>
        <v>326.74247594050746</v>
      </c>
      <c r="P81" s="6">
        <f t="shared" si="23"/>
        <v>525.84104320000006</v>
      </c>
      <c r="Q81" s="1">
        <v>6861</v>
      </c>
      <c r="R81" s="1">
        <v>0</v>
      </c>
      <c r="S81" s="1">
        <v>18</v>
      </c>
      <c r="T81" s="6">
        <f t="shared" si="10"/>
        <v>-19</v>
      </c>
      <c r="U81" s="20">
        <v>-1.0999999999999999E-2</v>
      </c>
      <c r="V81" s="20">
        <v>0</v>
      </c>
      <c r="W81" s="21" t="s">
        <v>44</v>
      </c>
      <c r="X81" s="22">
        <f t="shared" ref="X81:X85" si="37">3/24</f>
        <v>0.125</v>
      </c>
      <c r="Y81" s="22"/>
      <c r="Z81" s="22"/>
      <c r="AA81" s="27">
        <f t="shared" si="29"/>
        <v>43629.784560442102</v>
      </c>
      <c r="AB81" s="27">
        <f t="shared" si="24"/>
        <v>43629.659560442102</v>
      </c>
      <c r="AC81" s="25">
        <f t="shared" si="25"/>
        <v>2.1491437754375511</v>
      </c>
      <c r="AD81" s="28"/>
      <c r="AE81" s="28"/>
      <c r="AF81" s="14">
        <f t="shared" si="26"/>
        <v>6.2864999999990472E-4</v>
      </c>
      <c r="AG81" s="14">
        <f t="shared" si="27"/>
        <v>7.5437999999988567E-5</v>
      </c>
      <c r="AH81" s="14">
        <f t="shared" si="30"/>
        <v>7.0408799999989327E-4</v>
      </c>
      <c r="AI81" s="29">
        <v>32</v>
      </c>
      <c r="AJ81" s="30"/>
      <c r="AK81" s="6"/>
      <c r="AL81" s="31"/>
      <c r="AM81" s="6">
        <f t="shared" si="31"/>
        <v>31.05</v>
      </c>
      <c r="AN81" s="74">
        <f t="shared" si="32"/>
        <v>-1.0999999999999999E-2</v>
      </c>
    </row>
    <row r="82" spans="1:40" x14ac:dyDescent="0.3">
      <c r="C82" s="14"/>
      <c r="D82" s="14"/>
      <c r="E82" s="14"/>
      <c r="G82" s="33">
        <f t="shared" si="1"/>
        <v>16.103425332927145</v>
      </c>
      <c r="H82" s="6"/>
      <c r="I82" t="s">
        <v>140</v>
      </c>
      <c r="J82" s="6">
        <v>4.5999999999999996</v>
      </c>
      <c r="K82" s="26">
        <f t="shared" si="36"/>
        <v>607.41338980354726</v>
      </c>
      <c r="L82" s="6">
        <f t="shared" si="15"/>
        <v>977.5370944</v>
      </c>
      <c r="M82" s="6">
        <f t="shared" si="28"/>
        <v>3.8000000000000682</v>
      </c>
      <c r="N82" s="6">
        <f t="shared" si="34"/>
        <v>6.1155072000001098</v>
      </c>
      <c r="O82" s="6">
        <f t="shared" si="35"/>
        <v>322.94247594050739</v>
      </c>
      <c r="P82" s="6">
        <f t="shared" si="23"/>
        <v>519.72553599999992</v>
      </c>
      <c r="Q82" s="1">
        <v>6925</v>
      </c>
      <c r="R82" s="1">
        <v>133</v>
      </c>
      <c r="S82" s="1">
        <v>77</v>
      </c>
      <c r="T82" s="6">
        <f t="shared" si="10"/>
        <v>64</v>
      </c>
      <c r="U82" s="20">
        <v>4.0000000000000001E-3</v>
      </c>
      <c r="V82" s="20">
        <v>0.02</v>
      </c>
      <c r="W82" s="21" t="s">
        <v>44</v>
      </c>
      <c r="X82" s="22">
        <f t="shared" si="37"/>
        <v>0.125</v>
      </c>
      <c r="Y82" s="22"/>
      <c r="Z82" s="22"/>
      <c r="AA82" s="27">
        <f t="shared" si="29"/>
        <v>43629.795976055539</v>
      </c>
      <c r="AB82" s="27">
        <f t="shared" si="24"/>
        <v>43629.670976055539</v>
      </c>
      <c r="AC82" s="25">
        <f t="shared" si="25"/>
        <v>2.1605593888743897</v>
      </c>
      <c r="AD82" s="28"/>
      <c r="AE82" s="28"/>
      <c r="AF82" s="14">
        <f t="shared" si="26"/>
        <v>1.0192512000000183E-2</v>
      </c>
      <c r="AG82" s="14">
        <f t="shared" si="27"/>
        <v>1.223101440000022E-3</v>
      </c>
      <c r="AH82" s="14">
        <f t="shared" si="30"/>
        <v>1.1415613440000204E-2</v>
      </c>
      <c r="AI82" s="29"/>
      <c r="AJ82" s="30"/>
      <c r="AK82" s="6"/>
      <c r="AL82" s="31"/>
      <c r="AM82" s="6">
        <f t="shared" si="31"/>
        <v>23.4</v>
      </c>
      <c r="AN82" s="74">
        <f t="shared" si="32"/>
        <v>4.0000000000000001E-3</v>
      </c>
    </row>
    <row r="83" spans="1:40" x14ac:dyDescent="0.3">
      <c r="C83" s="14"/>
      <c r="D83" s="14"/>
      <c r="E83" s="14"/>
      <c r="G83" s="33">
        <f t="shared" si="1"/>
        <v>16.385060532891657</v>
      </c>
      <c r="H83" s="6"/>
      <c r="I83" t="s">
        <v>142</v>
      </c>
      <c r="J83" s="6">
        <v>9.6</v>
      </c>
      <c r="K83" s="26">
        <f t="shared" si="36"/>
        <v>612.41338980354726</v>
      </c>
      <c r="L83" s="6">
        <f t="shared" si="15"/>
        <v>985.58381440000005</v>
      </c>
      <c r="M83" s="6">
        <f t="shared" si="28"/>
        <v>5</v>
      </c>
      <c r="N83" s="6">
        <f t="shared" si="34"/>
        <v>8.0467200000000005</v>
      </c>
      <c r="O83" s="6">
        <f t="shared" si="35"/>
        <v>317.94247594050739</v>
      </c>
      <c r="P83" s="6">
        <f t="shared" si="23"/>
        <v>511.67881599999998</v>
      </c>
      <c r="Q83" s="1">
        <v>6907</v>
      </c>
      <c r="R83" s="1">
        <v>41</v>
      </c>
      <c r="S83" s="1">
        <v>248</v>
      </c>
      <c r="T83" s="6">
        <f t="shared" si="10"/>
        <v>-18</v>
      </c>
      <c r="U83" s="35">
        <v>-8.0000000000000002E-3</v>
      </c>
      <c r="V83" s="20">
        <v>0.01</v>
      </c>
      <c r="W83" s="21" t="s">
        <v>44</v>
      </c>
      <c r="X83" s="22">
        <f t="shared" si="37"/>
        <v>0.125</v>
      </c>
      <c r="Y83" s="22"/>
      <c r="Z83" s="22"/>
      <c r="AA83" s="27">
        <f t="shared" si="29"/>
        <v>43629.807710855537</v>
      </c>
      <c r="AB83" s="27">
        <f t="shared" si="24"/>
        <v>43629.682710855537</v>
      </c>
      <c r="AC83" s="25">
        <f t="shared" si="25"/>
        <v>2.172294188872911</v>
      </c>
      <c r="AD83" s="28"/>
      <c r="AE83" s="28"/>
      <c r="AF83" s="14">
        <f t="shared" si="26"/>
        <v>1.0477500000000001E-2</v>
      </c>
      <c r="AG83" s="14">
        <f t="shared" si="27"/>
        <v>1.2573E-3</v>
      </c>
      <c r="AH83" s="14">
        <f t="shared" si="30"/>
        <v>1.17348E-2</v>
      </c>
      <c r="AI83" s="29">
        <v>32</v>
      </c>
      <c r="AJ83" s="30"/>
      <c r="AK83" s="6"/>
      <c r="AL83" s="31"/>
      <c r="AM83" s="6">
        <f t="shared" si="31"/>
        <v>29.4</v>
      </c>
      <c r="AN83" s="74">
        <f t="shared" si="32"/>
        <v>-8.0000000000000002E-3</v>
      </c>
    </row>
    <row r="84" spans="1:40" x14ac:dyDescent="0.3">
      <c r="C84" s="14"/>
      <c r="D84" s="14"/>
      <c r="E84" s="14"/>
      <c r="G84" s="33">
        <f t="shared" si="1"/>
        <v>16.827483828936238</v>
      </c>
      <c r="H84" s="6"/>
      <c r="I84" t="s">
        <v>141</v>
      </c>
      <c r="J84" s="6">
        <v>15</v>
      </c>
      <c r="K84" s="26">
        <f t="shared" si="36"/>
        <v>617.81338980354724</v>
      </c>
      <c r="L84" s="6">
        <f t="shared" si="15"/>
        <v>994.274272</v>
      </c>
      <c r="M84" s="6">
        <f t="shared" si="28"/>
        <v>5.3999999999999773</v>
      </c>
      <c r="N84" s="6">
        <f t="shared" si="34"/>
        <v>8.6904575999999647</v>
      </c>
      <c r="O84" s="6">
        <f t="shared" si="35"/>
        <v>312.54247594050742</v>
      </c>
      <c r="P84" s="6">
        <f t="shared" si="23"/>
        <v>502.98835839999998</v>
      </c>
      <c r="Q84" s="1">
        <v>7250</v>
      </c>
      <c r="R84" s="1">
        <v>609</v>
      </c>
      <c r="S84" s="1">
        <v>35</v>
      </c>
      <c r="T84" s="6">
        <f t="shared" si="10"/>
        <v>343</v>
      </c>
      <c r="U84" s="20">
        <v>2.3E-2</v>
      </c>
      <c r="V84" s="20">
        <v>7.0000000000000007E-2</v>
      </c>
      <c r="W84" s="21" t="s">
        <v>44</v>
      </c>
      <c r="X84" s="22">
        <f t="shared" si="37"/>
        <v>0.125</v>
      </c>
      <c r="Y84" s="22"/>
      <c r="Z84" s="22"/>
      <c r="AA84" s="27">
        <f t="shared" si="29"/>
        <v>43629.826145159539</v>
      </c>
      <c r="AB84" s="27">
        <f t="shared" si="24"/>
        <v>43629.701145159539</v>
      </c>
      <c r="AC84" s="25">
        <f t="shared" si="25"/>
        <v>2.1907284928747686</v>
      </c>
      <c r="AD84" s="28"/>
      <c r="AE84" s="28"/>
      <c r="AF84" s="14">
        <f t="shared" si="26"/>
        <v>1.6459199999999934E-2</v>
      </c>
      <c r="AG84" s="14">
        <f t="shared" si="27"/>
        <v>1.9751039999999919E-3</v>
      </c>
      <c r="AH84" s="14">
        <f t="shared" si="30"/>
        <v>1.8434303999999926E-2</v>
      </c>
      <c r="AI84" s="29">
        <v>22</v>
      </c>
      <c r="AJ84" s="30"/>
      <c r="AK84" s="6"/>
      <c r="AL84" s="31"/>
      <c r="AM84" s="6">
        <f t="shared" si="31"/>
        <v>15.8</v>
      </c>
      <c r="AN84" s="74">
        <f t="shared" si="32"/>
        <v>2.3E-2</v>
      </c>
    </row>
    <row r="85" spans="1:40" x14ac:dyDescent="0.3">
      <c r="C85" s="14"/>
      <c r="D85" s="14"/>
      <c r="E85" s="14"/>
      <c r="F85" s="34" t="s">
        <v>11</v>
      </c>
      <c r="G85" s="33">
        <f t="shared" si="1"/>
        <v>18.139278004935477</v>
      </c>
      <c r="H85" s="6"/>
      <c r="I85" t="s">
        <v>143</v>
      </c>
      <c r="J85" s="6">
        <v>41.2</v>
      </c>
      <c r="K85" s="26">
        <f t="shared" si="36"/>
        <v>644.01338980354728</v>
      </c>
      <c r="L85" s="6">
        <f t="shared" si="15"/>
        <v>1036.4390848</v>
      </c>
      <c r="M85" s="6">
        <f t="shared" si="28"/>
        <v>26.200000000000045</v>
      </c>
      <c r="N85" s="6">
        <f t="shared" si="34"/>
        <v>42.164812800000078</v>
      </c>
      <c r="O85" s="6">
        <f t="shared" si="35"/>
        <v>286.34247594050737</v>
      </c>
      <c r="P85" s="6">
        <f t="shared" si="23"/>
        <v>460.82354559999993</v>
      </c>
      <c r="Q85" s="1">
        <v>4937</v>
      </c>
      <c r="R85" s="1">
        <v>115</v>
      </c>
      <c r="S85" s="1">
        <v>2451</v>
      </c>
      <c r="T85" s="6">
        <f t="shared" si="10"/>
        <v>-2313</v>
      </c>
      <c r="U85" s="20">
        <v>-1.6E-2</v>
      </c>
      <c r="V85" s="20">
        <v>1.4999999999999999E-2</v>
      </c>
      <c r="W85" s="21" t="s">
        <v>44</v>
      </c>
      <c r="X85" s="22">
        <f t="shared" si="37"/>
        <v>0.125</v>
      </c>
      <c r="Y85" s="22"/>
      <c r="Z85" s="22"/>
      <c r="AA85" s="27">
        <f t="shared" si="29"/>
        <v>43629.880803250206</v>
      </c>
      <c r="AB85" s="27">
        <f t="shared" si="24"/>
        <v>43629.755803250206</v>
      </c>
      <c r="AC85" s="25">
        <f t="shared" si="25"/>
        <v>2.2453865835414035</v>
      </c>
      <c r="AD85" s="28"/>
      <c r="AE85" s="28"/>
      <c r="AF85" s="14">
        <f t="shared" si="26"/>
        <v>4.8801866666666756E-2</v>
      </c>
      <c r="AG85" s="14">
        <f t="shared" si="27"/>
        <v>5.8562240000000106E-3</v>
      </c>
      <c r="AH85" s="14">
        <f t="shared" si="30"/>
        <v>5.465809066666677E-2</v>
      </c>
      <c r="AI85" s="29">
        <v>36</v>
      </c>
      <c r="AJ85" s="30"/>
      <c r="AK85" s="6"/>
      <c r="AL85" s="31"/>
      <c r="AM85" s="6">
        <f t="shared" si="31"/>
        <v>33.799999999999997</v>
      </c>
      <c r="AN85" s="74">
        <f t="shared" si="32"/>
        <v>-1.6E-2</v>
      </c>
    </row>
    <row r="86" spans="1:40" x14ac:dyDescent="0.3">
      <c r="C86" s="14"/>
      <c r="D86" s="14"/>
      <c r="E86" s="14"/>
      <c r="F86" s="34" t="s">
        <v>65</v>
      </c>
      <c r="G86" s="33">
        <f t="shared" si="1"/>
        <v>19.179833473695908</v>
      </c>
      <c r="H86" s="6"/>
      <c r="I86" t="s">
        <v>144</v>
      </c>
      <c r="J86" s="6">
        <v>42.1</v>
      </c>
      <c r="K86" s="26">
        <f t="shared" si="36"/>
        <v>644.91338980354726</v>
      </c>
      <c r="L86" s="6">
        <f t="shared" si="15"/>
        <v>1037.8874943999999</v>
      </c>
      <c r="M86" s="6">
        <f t="shared" si="28"/>
        <v>0.89999999999997726</v>
      </c>
      <c r="N86" s="6">
        <f t="shared" si="34"/>
        <v>1.4484095999999635</v>
      </c>
      <c r="O86" s="6">
        <f t="shared" si="35"/>
        <v>285.44247594050739</v>
      </c>
      <c r="P86" s="6">
        <f t="shared" si="23"/>
        <v>459.37513599999994</v>
      </c>
      <c r="Q86" s="1">
        <v>4885</v>
      </c>
      <c r="R86" s="1">
        <v>0</v>
      </c>
      <c r="S86" s="1">
        <v>116</v>
      </c>
      <c r="T86" s="6">
        <f t="shared" si="10"/>
        <v>-52</v>
      </c>
      <c r="U86" s="20">
        <v>-2.3E-2</v>
      </c>
      <c r="V86" s="20">
        <v>-1.4999999999999999E-2</v>
      </c>
      <c r="W86" s="36" t="s">
        <v>45</v>
      </c>
      <c r="X86" s="22">
        <f t="shared" ref="X86:X91" si="38">2/24</f>
        <v>8.3333333333333329E-2</v>
      </c>
      <c r="Y86" s="22"/>
      <c r="Z86" s="22"/>
      <c r="AA86" s="27">
        <f t="shared" si="29"/>
        <v>43629.882493061406</v>
      </c>
      <c r="AB86" s="27">
        <f t="shared" si="24"/>
        <v>43629.799159728071</v>
      </c>
      <c r="AC86" s="25">
        <f t="shared" si="25"/>
        <v>2.2470763947421801</v>
      </c>
      <c r="AD86" s="28"/>
      <c r="AE86" s="28"/>
      <c r="AF86" s="14">
        <f t="shared" si="26"/>
        <v>1.5087599999999621E-3</v>
      </c>
      <c r="AG86" s="14">
        <f t="shared" si="27"/>
        <v>1.8105119999999546E-4</v>
      </c>
      <c r="AH86" s="14">
        <f t="shared" si="30"/>
        <v>1.6898111999999576E-3</v>
      </c>
      <c r="AI86" s="29">
        <v>40</v>
      </c>
      <c r="AJ86" s="30"/>
      <c r="AK86" s="6"/>
      <c r="AL86" s="31"/>
      <c r="AM86" s="6">
        <f t="shared" si="31"/>
        <v>37.65</v>
      </c>
      <c r="AN86" s="74">
        <f t="shared" si="32"/>
        <v>-2.3E-2</v>
      </c>
    </row>
    <row r="87" spans="1:40" x14ac:dyDescent="0.3">
      <c r="C87" s="14"/>
      <c r="D87" s="14"/>
      <c r="E87" s="14"/>
      <c r="F87" s="34" t="s">
        <v>65</v>
      </c>
      <c r="G87" s="33">
        <f t="shared" si="1"/>
        <v>19.287981390429195</v>
      </c>
      <c r="H87" s="6"/>
      <c r="I87" t="s">
        <v>145</v>
      </c>
      <c r="J87" s="6">
        <v>44.5</v>
      </c>
      <c r="K87" s="26">
        <f t="shared" si="36"/>
        <v>647.31338980354724</v>
      </c>
      <c r="L87" s="6">
        <f t="shared" si="15"/>
        <v>1041.74992</v>
      </c>
      <c r="M87" s="6">
        <f t="shared" si="28"/>
        <v>2.3999999999999773</v>
      </c>
      <c r="N87" s="6">
        <f t="shared" si="34"/>
        <v>3.8624255999999635</v>
      </c>
      <c r="O87" s="6">
        <f t="shared" si="35"/>
        <v>283.04247594050742</v>
      </c>
      <c r="P87" s="6">
        <f t="shared" si="23"/>
        <v>455.5127104</v>
      </c>
      <c r="Q87" s="1">
        <v>4518</v>
      </c>
      <c r="R87" s="1">
        <v>27</v>
      </c>
      <c r="S87" s="1">
        <v>527</v>
      </c>
      <c r="T87" s="6">
        <f t="shared" si="10"/>
        <v>-367</v>
      </c>
      <c r="U87" s="20">
        <v>-2.5999999999999999E-2</v>
      </c>
      <c r="V87" s="20">
        <v>1.2999999999999999E-2</v>
      </c>
      <c r="W87" s="36" t="s">
        <v>45</v>
      </c>
      <c r="X87" s="22">
        <f t="shared" si="38"/>
        <v>8.3333333333333329E-2</v>
      </c>
      <c r="Y87" s="22"/>
      <c r="Z87" s="22"/>
      <c r="AA87" s="27">
        <f t="shared" si="29"/>
        <v>43629.886999224604</v>
      </c>
      <c r="AB87" s="27">
        <f t="shared" si="24"/>
        <v>43629.803665891268</v>
      </c>
      <c r="AC87" s="25">
        <f t="shared" si="25"/>
        <v>2.2515825579394004</v>
      </c>
      <c r="AD87" s="28"/>
      <c r="AE87" s="28"/>
      <c r="AF87" s="14">
        <f t="shared" si="26"/>
        <v>4.023359999999962E-3</v>
      </c>
      <c r="AG87" s="14">
        <f t="shared" si="27"/>
        <v>4.8280319999999543E-4</v>
      </c>
      <c r="AH87" s="14">
        <f t="shared" si="30"/>
        <v>4.5061631999999572E-3</v>
      </c>
      <c r="AI87" s="29">
        <v>40</v>
      </c>
      <c r="AJ87" s="30"/>
      <c r="AK87" s="6"/>
      <c r="AL87" s="31"/>
      <c r="AM87" s="6">
        <f t="shared" si="31"/>
        <v>39.299999999999997</v>
      </c>
      <c r="AN87" s="74">
        <f t="shared" si="32"/>
        <v>-2.5999999999999999E-2</v>
      </c>
    </row>
    <row r="88" spans="1:40" x14ac:dyDescent="0.3">
      <c r="C88" s="14"/>
      <c r="D88" s="14"/>
      <c r="E88" s="14"/>
      <c r="G88" s="33">
        <f t="shared" si="1"/>
        <v>19.570367617649026</v>
      </c>
      <c r="H88" s="6"/>
      <c r="I88" t="s">
        <v>146</v>
      </c>
      <c r="J88" s="6">
        <v>49.2</v>
      </c>
      <c r="K88" s="26">
        <f t="shared" si="36"/>
        <v>652.01338980354728</v>
      </c>
      <c r="L88" s="6">
        <f t="shared" si="15"/>
        <v>1049.3138368</v>
      </c>
      <c r="M88" s="6">
        <f t="shared" si="28"/>
        <v>4.7000000000000455</v>
      </c>
      <c r="N88" s="6">
        <f t="shared" si="34"/>
        <v>7.563916800000074</v>
      </c>
      <c r="O88" s="6">
        <f t="shared" si="35"/>
        <v>278.34247594050737</v>
      </c>
      <c r="P88" s="6">
        <f t="shared" si="23"/>
        <v>447.94879359999993</v>
      </c>
      <c r="Q88" s="1">
        <v>4396</v>
      </c>
      <c r="R88" s="1">
        <v>97</v>
      </c>
      <c r="S88" s="1">
        <v>202</v>
      </c>
      <c r="T88" s="6">
        <f t="shared" si="10"/>
        <v>-122</v>
      </c>
      <c r="U88" s="20">
        <v>-7.0000000000000001E-3</v>
      </c>
      <c r="V88" s="20">
        <v>2.5999999999999999E-2</v>
      </c>
      <c r="W88" s="36" t="s">
        <v>45</v>
      </c>
      <c r="X88" s="22">
        <f t="shared" si="38"/>
        <v>8.3333333333333329E-2</v>
      </c>
      <c r="Y88" s="22"/>
      <c r="Z88" s="22"/>
      <c r="AA88" s="27">
        <f t="shared" si="29"/>
        <v>43629.898765317404</v>
      </c>
      <c r="AB88" s="27">
        <f t="shared" si="24"/>
        <v>43629.815431984069</v>
      </c>
      <c r="AC88" s="25">
        <f t="shared" si="25"/>
        <v>2.2633486507402267</v>
      </c>
      <c r="AD88" s="28"/>
      <c r="AE88" s="28"/>
      <c r="AF88" s="14">
        <f t="shared" si="26"/>
        <v>1.0505440000000102E-2</v>
      </c>
      <c r="AG88" s="14">
        <f t="shared" si="27"/>
        <v>1.2606528000000121E-3</v>
      </c>
      <c r="AH88" s="14">
        <f t="shared" si="30"/>
        <v>1.1766092800000114E-2</v>
      </c>
      <c r="AI88" s="29">
        <v>30</v>
      </c>
      <c r="AJ88" s="30"/>
      <c r="AK88" s="6"/>
      <c r="AL88" s="31"/>
      <c r="AM88" s="6">
        <f t="shared" si="31"/>
        <v>28.85</v>
      </c>
      <c r="AN88" s="74">
        <f t="shared" si="32"/>
        <v>-7.0000000000000001E-3</v>
      </c>
    </row>
    <row r="89" spans="1:40" x14ac:dyDescent="0.3">
      <c r="C89" s="14"/>
      <c r="D89" s="14"/>
      <c r="E89" s="14"/>
      <c r="F89" s="34" t="s">
        <v>11</v>
      </c>
      <c r="G89" s="33">
        <f t="shared" si="1"/>
        <v>19.651478555286303</v>
      </c>
      <c r="H89" s="6"/>
      <c r="I89" t="s">
        <v>147</v>
      </c>
      <c r="J89" s="6">
        <v>51</v>
      </c>
      <c r="K89" s="26">
        <f t="shared" si="36"/>
        <v>653.81338980354724</v>
      </c>
      <c r="L89" s="6">
        <f t="shared" si="15"/>
        <v>1052.210656</v>
      </c>
      <c r="M89" s="6">
        <f t="shared" si="28"/>
        <v>1.7999999999999545</v>
      </c>
      <c r="N89" s="6">
        <f t="shared" si="34"/>
        <v>2.8968191999999271</v>
      </c>
      <c r="O89" s="6">
        <f t="shared" si="35"/>
        <v>276.54247594050742</v>
      </c>
      <c r="P89" s="6">
        <f t="shared" si="23"/>
        <v>445.05197440000001</v>
      </c>
      <c r="Q89" s="1">
        <v>4115</v>
      </c>
      <c r="R89" s="1">
        <v>0</v>
      </c>
      <c r="S89" s="1">
        <v>263</v>
      </c>
      <c r="T89" s="6">
        <f t="shared" si="10"/>
        <v>-281</v>
      </c>
      <c r="U89" s="20">
        <v>-2.5000000000000001E-2</v>
      </c>
      <c r="V89" s="20">
        <v>-5.0000000000000001E-3</v>
      </c>
      <c r="W89" s="36" t="s">
        <v>45</v>
      </c>
      <c r="X89" s="22">
        <f t="shared" si="38"/>
        <v>8.3333333333333329E-2</v>
      </c>
      <c r="Y89" s="22"/>
      <c r="Z89" s="22"/>
      <c r="AA89" s="27">
        <f t="shared" si="29"/>
        <v>43629.902144939806</v>
      </c>
      <c r="AB89" s="27">
        <f t="shared" si="24"/>
        <v>43629.81881160647</v>
      </c>
      <c r="AC89" s="25">
        <f t="shared" si="25"/>
        <v>2.2667282731417799</v>
      </c>
      <c r="AD89" s="28"/>
      <c r="AE89" s="28"/>
      <c r="AF89" s="14">
        <f t="shared" si="26"/>
        <v>3.0175199999999242E-3</v>
      </c>
      <c r="AG89" s="14">
        <f t="shared" si="27"/>
        <v>3.6210239999999092E-4</v>
      </c>
      <c r="AH89" s="14">
        <f t="shared" si="30"/>
        <v>3.3796223999999152E-3</v>
      </c>
      <c r="AI89" s="29">
        <v>40</v>
      </c>
      <c r="AJ89" s="30"/>
      <c r="AK89" s="6"/>
      <c r="AL89" s="31"/>
      <c r="AM89" s="6">
        <f t="shared" si="31"/>
        <v>38.75</v>
      </c>
      <c r="AN89" s="74">
        <f t="shared" si="32"/>
        <v>-2.5000000000000001E-2</v>
      </c>
    </row>
    <row r="90" spans="1:40" x14ac:dyDescent="0.3">
      <c r="C90" s="14"/>
      <c r="D90" s="14"/>
      <c r="E90" s="14"/>
      <c r="G90" s="33">
        <f t="shared" si="1"/>
        <v>20.653649250918534</v>
      </c>
      <c r="H90" s="6"/>
      <c r="I90" t="s">
        <v>148</v>
      </c>
      <c r="J90" s="6">
        <v>64.900000000000006</v>
      </c>
      <c r="K90" s="26">
        <f t="shared" si="36"/>
        <v>667.71338980354722</v>
      </c>
      <c r="L90" s="6">
        <f t="shared" si="15"/>
        <v>1074.5805376000001</v>
      </c>
      <c r="M90" s="6">
        <f t="shared" si="28"/>
        <v>13.899999999999977</v>
      </c>
      <c r="N90" s="6">
        <f t="shared" si="34"/>
        <v>22.369881599999964</v>
      </c>
      <c r="O90" s="6">
        <f t="shared" si="35"/>
        <v>262.64247594050744</v>
      </c>
      <c r="P90" s="6">
        <f t="shared" si="23"/>
        <v>422.68209280000002</v>
      </c>
      <c r="Q90" s="1">
        <v>4464</v>
      </c>
      <c r="R90" s="1">
        <v>522</v>
      </c>
      <c r="S90" s="1">
        <v>206</v>
      </c>
      <c r="T90" s="6">
        <f t="shared" si="10"/>
        <v>349</v>
      </c>
      <c r="U90" s="20">
        <v>4.0000000000000001E-3</v>
      </c>
      <c r="V90" s="20">
        <v>3.6999999999999998E-2</v>
      </c>
      <c r="W90" s="36" t="s">
        <v>45</v>
      </c>
      <c r="X90" s="22">
        <f t="shared" si="38"/>
        <v>8.3333333333333329E-2</v>
      </c>
      <c r="Y90" s="22"/>
      <c r="Z90" s="22"/>
      <c r="AA90" s="27">
        <f t="shared" si="29"/>
        <v>43629.943902052124</v>
      </c>
      <c r="AB90" s="27">
        <f t="shared" si="24"/>
        <v>43629.860568718788</v>
      </c>
      <c r="AC90" s="25">
        <f t="shared" si="25"/>
        <v>2.3084853854597895</v>
      </c>
      <c r="AD90" s="28"/>
      <c r="AE90" s="28"/>
      <c r="AF90" s="14">
        <f t="shared" si="26"/>
        <v>3.7283135999999939E-2</v>
      </c>
      <c r="AG90" s="14">
        <f t="shared" si="27"/>
        <v>4.4739763199999928E-3</v>
      </c>
      <c r="AH90" s="14">
        <f t="shared" si="30"/>
        <v>4.1757112319999928E-2</v>
      </c>
      <c r="AI90" s="29"/>
      <c r="AJ90" s="30"/>
      <c r="AK90" s="6"/>
      <c r="AL90" s="31"/>
      <c r="AM90" s="6">
        <f t="shared" si="31"/>
        <v>23.4</v>
      </c>
      <c r="AN90" s="74">
        <f t="shared" si="32"/>
        <v>4.0000000000000001E-3</v>
      </c>
    </row>
    <row r="91" spans="1:40" x14ac:dyDescent="0.3">
      <c r="C91" s="14"/>
      <c r="D91" s="14"/>
      <c r="E91" s="14"/>
      <c r="F91" s="34" t="s">
        <v>10</v>
      </c>
      <c r="G91" s="33">
        <f t="shared" si="1"/>
        <v>20.817509730986785</v>
      </c>
      <c r="H91" s="6">
        <v>1</v>
      </c>
      <c r="I91" t="s">
        <v>149</v>
      </c>
      <c r="J91" s="6">
        <v>66.900000000000006</v>
      </c>
      <c r="K91" s="26">
        <f t="shared" si="36"/>
        <v>669.71338980354722</v>
      </c>
      <c r="L91" s="6">
        <f t="shared" si="15"/>
        <v>1077.7992256</v>
      </c>
      <c r="M91" s="6">
        <f t="shared" si="28"/>
        <v>2</v>
      </c>
      <c r="N91" s="6">
        <f t="shared" si="34"/>
        <v>3.2186880000000002</v>
      </c>
      <c r="O91" s="6">
        <f t="shared" si="35"/>
        <v>260.64247594050744</v>
      </c>
      <c r="P91" s="6">
        <f t="shared" si="23"/>
        <v>419.46340480000003</v>
      </c>
      <c r="Q91" s="1">
        <v>4698</v>
      </c>
      <c r="R91" s="1">
        <v>262</v>
      </c>
      <c r="S91" s="1">
        <v>27</v>
      </c>
      <c r="T91" s="6">
        <f t="shared" si="10"/>
        <v>234</v>
      </c>
      <c r="U91" s="20">
        <v>2.5000000000000001E-2</v>
      </c>
      <c r="V91" s="20">
        <v>6.9000000000000006E-2</v>
      </c>
      <c r="W91" s="36" t="s">
        <v>45</v>
      </c>
      <c r="X91" s="22">
        <f t="shared" si="38"/>
        <v>8.3333333333333329E-2</v>
      </c>
      <c r="Y91" s="22"/>
      <c r="Z91" s="22"/>
      <c r="AA91" s="27">
        <f t="shared" si="29"/>
        <v>43629.950729572127</v>
      </c>
      <c r="AB91" s="27">
        <f t="shared" si="24"/>
        <v>43629.867396238791</v>
      </c>
      <c r="AC91" s="25">
        <f t="shared" si="25"/>
        <v>2.3153129054626334</v>
      </c>
      <c r="AD91" s="28"/>
      <c r="AE91" s="28"/>
      <c r="AF91" s="14">
        <f t="shared" si="26"/>
        <v>6.0960000000000007E-3</v>
      </c>
      <c r="AG91" s="14">
        <f t="shared" si="27"/>
        <v>7.3152000000000004E-4</v>
      </c>
      <c r="AH91" s="14">
        <f t="shared" si="30"/>
        <v>6.827520000000001E-3</v>
      </c>
      <c r="AI91" s="29">
        <v>22</v>
      </c>
      <c r="AJ91" s="30"/>
      <c r="AK91" s="6"/>
      <c r="AL91" s="31"/>
      <c r="AM91" s="6">
        <f t="shared" si="31"/>
        <v>15</v>
      </c>
      <c r="AN91" s="74">
        <f t="shared" si="32"/>
        <v>2.5000000000000001E-2</v>
      </c>
    </row>
    <row r="92" spans="1:40" x14ac:dyDescent="0.3">
      <c r="A92" t="s">
        <v>21</v>
      </c>
      <c r="B92">
        <v>1</v>
      </c>
      <c r="C92" s="14">
        <v>0.16458333333333333</v>
      </c>
      <c r="D92" s="14">
        <f>SUM(AF80:AF92)</f>
        <v>0.17206120866666672</v>
      </c>
      <c r="E92" s="14"/>
      <c r="G92" s="33">
        <f t="shared" si="1"/>
        <v>21.401508481765632</v>
      </c>
      <c r="H92" s="6">
        <v>1</v>
      </c>
      <c r="I92" t="s">
        <v>36</v>
      </c>
      <c r="J92" s="6">
        <v>75</v>
      </c>
      <c r="K92" s="26">
        <f t="shared" si="36"/>
        <v>677.81338980354724</v>
      </c>
      <c r="L92" s="6">
        <f t="shared" si="15"/>
        <v>1090.834912</v>
      </c>
      <c r="M92" s="6">
        <f t="shared" si="28"/>
        <v>8.1000000000000227</v>
      </c>
      <c r="N92" s="6">
        <f t="shared" si="34"/>
        <v>13.035686400000037</v>
      </c>
      <c r="O92" s="6">
        <f t="shared" si="35"/>
        <v>252.54247594050742</v>
      </c>
      <c r="P92" s="6">
        <f t="shared" si="23"/>
        <v>406.4277184</v>
      </c>
      <c r="Q92" s="1">
        <v>4821</v>
      </c>
      <c r="R92" s="1">
        <v>69</v>
      </c>
      <c r="S92" s="1">
        <v>283</v>
      </c>
      <c r="T92" s="6">
        <f t="shared" si="10"/>
        <v>123</v>
      </c>
      <c r="U92" s="20">
        <v>1E-3</v>
      </c>
      <c r="V92" s="20">
        <v>2.1999999999999999E-2</v>
      </c>
      <c r="W92" s="21" t="s">
        <v>45</v>
      </c>
      <c r="X92" s="22">
        <f>2/24</f>
        <v>8.3333333333333329E-2</v>
      </c>
      <c r="Y92" s="22"/>
      <c r="Z92" s="22"/>
      <c r="AA92" s="27">
        <f t="shared" si="29"/>
        <v>43629.975062853409</v>
      </c>
      <c r="AB92" s="27">
        <f t="shared" si="24"/>
        <v>43629.891729520074</v>
      </c>
      <c r="AC92" s="25">
        <f t="shared" si="25"/>
        <v>2.3396461867450853</v>
      </c>
      <c r="AD92" s="28"/>
      <c r="AE92" s="28"/>
      <c r="AF92" s="14">
        <f t="shared" si="26"/>
        <v>2.1726144000000062E-2</v>
      </c>
      <c r="AG92" s="14">
        <f t="shared" si="27"/>
        <v>2.6071372800000074E-3</v>
      </c>
      <c r="AH92" s="14">
        <f t="shared" si="30"/>
        <v>2.433328128000007E-2</v>
      </c>
      <c r="AI92" s="29"/>
      <c r="AJ92" s="30"/>
      <c r="AK92" s="6"/>
      <c r="AL92" s="31"/>
      <c r="AM92" s="6">
        <f t="shared" si="31"/>
        <v>24.6</v>
      </c>
      <c r="AN92" s="74">
        <f t="shared" si="32"/>
        <v>1E-3</v>
      </c>
    </row>
    <row r="93" spans="1:40" x14ac:dyDescent="0.3">
      <c r="C93" s="14"/>
      <c r="D93" s="14"/>
      <c r="E93" s="14"/>
      <c r="G93" s="33">
        <f t="shared" si="1"/>
        <v>22.108629476220813</v>
      </c>
      <c r="H93" s="6">
        <v>1</v>
      </c>
      <c r="I93" t="s">
        <v>150</v>
      </c>
      <c r="J93" s="6">
        <v>10.199999999999999</v>
      </c>
      <c r="K93" s="26">
        <f>K$92+J93</f>
        <v>688.01338980354728</v>
      </c>
      <c r="L93" s="6">
        <f t="shared" si="15"/>
        <v>1107.2502208000001</v>
      </c>
      <c r="M93" s="6">
        <f t="shared" si="28"/>
        <v>10.200000000000045</v>
      </c>
      <c r="N93" s="6">
        <f t="shared" si="34"/>
        <v>16.415308800000073</v>
      </c>
      <c r="O93" s="6">
        <f t="shared" si="35"/>
        <v>242.34247594050737</v>
      </c>
      <c r="P93" s="6">
        <f t="shared" si="23"/>
        <v>390.0124095999999</v>
      </c>
      <c r="Q93" s="1">
        <v>5217</v>
      </c>
      <c r="R93" s="1">
        <v>460</v>
      </c>
      <c r="S93" s="1">
        <v>71</v>
      </c>
      <c r="T93" s="6">
        <f t="shared" si="10"/>
        <v>396</v>
      </c>
      <c r="U93" s="20">
        <v>5.0000000000000001E-3</v>
      </c>
      <c r="V93" s="20">
        <v>2.5000000000000001E-2</v>
      </c>
      <c r="W93" s="21" t="s">
        <v>45</v>
      </c>
      <c r="X93" s="22">
        <f t="shared" ref="X93:X135" si="39">2/24</f>
        <v>8.3333333333333329E-2</v>
      </c>
      <c r="Y93" s="22"/>
      <c r="Z93" s="22"/>
      <c r="AA93" s="27">
        <f t="shared" si="29"/>
        <v>43630.004526228178</v>
      </c>
      <c r="AB93" s="27">
        <f t="shared" si="24"/>
        <v>43629.921192894843</v>
      </c>
      <c r="AC93" s="25">
        <f t="shared" si="25"/>
        <v>2.3691095615140512</v>
      </c>
      <c r="AD93" s="28"/>
      <c r="AE93" s="28"/>
      <c r="AF93" s="14">
        <f t="shared" si="26"/>
        <v>2.6306584615384734E-2</v>
      </c>
      <c r="AG93" s="14">
        <f t="shared" si="27"/>
        <v>3.156790153846168E-3</v>
      </c>
      <c r="AH93" s="14">
        <f t="shared" si="30"/>
        <v>2.9463374769230902E-2</v>
      </c>
      <c r="AI93" s="29">
        <v>26</v>
      </c>
      <c r="AJ93" s="30"/>
      <c r="AK93" s="6"/>
      <c r="AL93" s="31"/>
      <c r="AM93" s="6">
        <f t="shared" si="31"/>
        <v>23</v>
      </c>
      <c r="AN93" s="74">
        <f t="shared" si="32"/>
        <v>5.0000000000000001E-3</v>
      </c>
    </row>
    <row r="94" spans="1:40" x14ac:dyDescent="0.3">
      <c r="C94" s="14"/>
      <c r="D94" s="14"/>
      <c r="E94" s="14"/>
      <c r="G94" s="33">
        <f t="shared" si="1"/>
        <v>22.454101988172624</v>
      </c>
      <c r="H94" s="6">
        <v>1</v>
      </c>
      <c r="I94" t="s">
        <v>151</v>
      </c>
      <c r="J94" s="6">
        <v>14.8</v>
      </c>
      <c r="K94" s="26">
        <f t="shared" ref="K94:K99" si="40">K$92+J94</f>
        <v>692.61338980354719</v>
      </c>
      <c r="L94" s="6">
        <f t="shared" si="15"/>
        <v>1114.6532032</v>
      </c>
      <c r="M94" s="6">
        <f t="shared" si="28"/>
        <v>4.5999999999999091</v>
      </c>
      <c r="N94" s="6">
        <f t="shared" si="34"/>
        <v>7.4029823999998543</v>
      </c>
      <c r="O94" s="6">
        <f t="shared" si="35"/>
        <v>237.74247594050746</v>
      </c>
      <c r="P94" s="6">
        <f t="shared" si="23"/>
        <v>382.60942720000008</v>
      </c>
      <c r="Q94" s="1">
        <v>5685</v>
      </c>
      <c r="R94" s="1">
        <v>464</v>
      </c>
      <c r="S94" s="1">
        <v>0</v>
      </c>
      <c r="T94" s="6">
        <f t="shared" si="10"/>
        <v>468</v>
      </c>
      <c r="U94" s="20">
        <v>1.7000000000000001E-2</v>
      </c>
      <c r="V94" s="20">
        <v>2.5999999999999999E-2</v>
      </c>
      <c r="W94" s="21" t="s">
        <v>45</v>
      </c>
      <c r="X94" s="22">
        <f t="shared" si="39"/>
        <v>8.3333333333333329E-2</v>
      </c>
      <c r="Y94" s="22"/>
      <c r="Z94" s="22"/>
      <c r="AA94" s="27">
        <f t="shared" si="29"/>
        <v>43630.018920916176</v>
      </c>
      <c r="AB94" s="27">
        <f t="shared" si="24"/>
        <v>43629.935587582841</v>
      </c>
      <c r="AC94" s="25">
        <f t="shared" si="25"/>
        <v>2.3835042495120433</v>
      </c>
      <c r="AD94" s="28"/>
      <c r="AE94" s="28"/>
      <c r="AF94" s="14">
        <f t="shared" si="26"/>
        <v>1.2852399999999748E-2</v>
      </c>
      <c r="AG94" s="14">
        <f t="shared" si="27"/>
        <v>1.5422879999999698E-3</v>
      </c>
      <c r="AH94" s="14">
        <f t="shared" si="30"/>
        <v>1.4394687999999718E-2</v>
      </c>
      <c r="AI94" s="29">
        <v>24</v>
      </c>
      <c r="AJ94" s="30"/>
      <c r="AK94" s="6"/>
      <c r="AL94" s="31"/>
      <c r="AM94" s="6">
        <f t="shared" si="31"/>
        <v>18.2</v>
      </c>
      <c r="AN94" s="74">
        <f t="shared" si="32"/>
        <v>1.7000000000000001E-2</v>
      </c>
    </row>
    <row r="95" spans="1:40" x14ac:dyDescent="0.3">
      <c r="C95" s="14"/>
      <c r="D95" s="14"/>
      <c r="E95" s="14"/>
      <c r="G95" s="33">
        <f t="shared" si="1"/>
        <v>22.916734743397683</v>
      </c>
      <c r="H95" s="6">
        <v>1</v>
      </c>
      <c r="I95" t="s">
        <v>207</v>
      </c>
      <c r="J95" s="6">
        <v>22.5</v>
      </c>
      <c r="K95" s="26">
        <f t="shared" si="40"/>
        <v>700.31338980354724</v>
      </c>
      <c r="L95" s="6">
        <f t="shared" si="15"/>
        <v>1127.0451519999999</v>
      </c>
      <c r="M95" s="6">
        <f t="shared" si="28"/>
        <v>7.7000000000000455</v>
      </c>
      <c r="N95" s="6">
        <f t="shared" si="34"/>
        <v>12.391948800000074</v>
      </c>
      <c r="O95" s="6">
        <f t="shared" si="35"/>
        <v>230.04247594050742</v>
      </c>
      <c r="P95" s="6">
        <f t="shared" si="23"/>
        <v>370.2174784</v>
      </c>
      <c r="Q95" s="1">
        <v>5512</v>
      </c>
      <c r="R95" s="1">
        <v>87</v>
      </c>
      <c r="S95" s="1">
        <v>319</v>
      </c>
      <c r="T95" s="6">
        <f t="shared" si="10"/>
        <v>-173</v>
      </c>
      <c r="U95" s="20">
        <v>-4.0000000000000001E-3</v>
      </c>
      <c r="V95" s="20">
        <v>1.4E-2</v>
      </c>
      <c r="W95" s="21" t="s">
        <v>45</v>
      </c>
      <c r="X95" s="22">
        <f t="shared" si="39"/>
        <v>8.3333333333333329E-2</v>
      </c>
      <c r="Y95" s="22"/>
      <c r="Z95" s="22"/>
      <c r="AA95" s="27">
        <f t="shared" si="29"/>
        <v>43630.038197280977</v>
      </c>
      <c r="AB95" s="27">
        <f t="shared" si="24"/>
        <v>43629.954863947642</v>
      </c>
      <c r="AC95" s="25">
        <f t="shared" si="25"/>
        <v>2.4027806143130874</v>
      </c>
      <c r="AD95" s="28"/>
      <c r="AE95" s="28"/>
      <c r="AF95" s="14">
        <f t="shared" si="26"/>
        <v>1.7211040000000104E-2</v>
      </c>
      <c r="AG95" s="14">
        <f t="shared" si="27"/>
        <v>2.0653248000000123E-3</v>
      </c>
      <c r="AH95" s="14">
        <f t="shared" si="30"/>
        <v>1.9276364800000115E-2</v>
      </c>
      <c r="AI95" s="29">
        <v>30</v>
      </c>
      <c r="AJ95" s="30"/>
      <c r="AK95" s="6"/>
      <c r="AL95" s="31"/>
      <c r="AM95" s="6">
        <f t="shared" si="31"/>
        <v>27.2</v>
      </c>
      <c r="AN95" s="74">
        <f t="shared" si="32"/>
        <v>-4.0000000000000001E-3</v>
      </c>
    </row>
    <row r="96" spans="1:40" x14ac:dyDescent="0.3">
      <c r="C96" s="14"/>
      <c r="D96" s="14"/>
      <c r="E96" s="14"/>
      <c r="G96" s="33">
        <f t="shared" si="1"/>
        <v>23.575327826547436</v>
      </c>
      <c r="H96" s="6">
        <v>1</v>
      </c>
      <c r="I96" t="s">
        <v>152</v>
      </c>
      <c r="J96" s="6">
        <v>32</v>
      </c>
      <c r="K96" s="26">
        <f t="shared" si="40"/>
        <v>709.81338980354724</v>
      </c>
      <c r="L96" s="6">
        <f t="shared" si="15"/>
        <v>1142.33392</v>
      </c>
      <c r="M96" s="6">
        <f t="shared" si="28"/>
        <v>9.5</v>
      </c>
      <c r="N96" s="6">
        <f t="shared" si="34"/>
        <v>15.288768000000001</v>
      </c>
      <c r="O96" s="6">
        <f t="shared" si="35"/>
        <v>220.54247594050742</v>
      </c>
      <c r="P96" s="6">
        <f t="shared" si="23"/>
        <v>354.9287104</v>
      </c>
      <c r="Q96" s="1">
        <v>5866</v>
      </c>
      <c r="R96" s="1">
        <v>450</v>
      </c>
      <c r="S96" s="1">
        <v>72</v>
      </c>
      <c r="T96" s="6">
        <f t="shared" si="10"/>
        <v>354</v>
      </c>
      <c r="U96" s="20">
        <v>5.0000000000000001E-3</v>
      </c>
      <c r="V96" s="20">
        <v>0.02</v>
      </c>
      <c r="W96" s="21" t="s">
        <v>45</v>
      </c>
      <c r="X96" s="22">
        <f t="shared" si="39"/>
        <v>8.3333333333333329E-2</v>
      </c>
      <c r="Y96" s="22"/>
      <c r="Z96" s="22"/>
      <c r="AA96" s="27">
        <f t="shared" si="29"/>
        <v>43630.065638659442</v>
      </c>
      <c r="AB96" s="27">
        <f t="shared" si="24"/>
        <v>43629.982305326106</v>
      </c>
      <c r="AC96" s="25">
        <f t="shared" si="25"/>
        <v>2.4302219927776605</v>
      </c>
      <c r="AD96" s="28"/>
      <c r="AE96" s="28"/>
      <c r="AF96" s="14">
        <f t="shared" si="26"/>
        <v>2.4501230769230772E-2</v>
      </c>
      <c r="AG96" s="14">
        <f t="shared" si="27"/>
        <v>2.9401476923076927E-3</v>
      </c>
      <c r="AH96" s="14">
        <f t="shared" si="30"/>
        <v>2.7441378461538463E-2</v>
      </c>
      <c r="AI96" s="29">
        <v>26</v>
      </c>
      <c r="AJ96" s="30"/>
      <c r="AK96" s="6"/>
      <c r="AL96" s="31"/>
      <c r="AM96" s="6">
        <f t="shared" si="31"/>
        <v>23</v>
      </c>
      <c r="AN96" s="74">
        <f t="shared" si="32"/>
        <v>5.0000000000000001E-3</v>
      </c>
    </row>
    <row r="97" spans="1:40" x14ac:dyDescent="0.3">
      <c r="C97" s="14"/>
      <c r="D97" s="14"/>
      <c r="E97" s="14"/>
      <c r="G97" s="33">
        <f t="shared" si="1"/>
        <v>0.12299996934598312</v>
      </c>
      <c r="H97" s="6">
        <v>1</v>
      </c>
      <c r="I97" t="s">
        <v>153</v>
      </c>
      <c r="J97" s="6">
        <v>39.9</v>
      </c>
      <c r="K97" s="26">
        <f t="shared" si="40"/>
        <v>717.71338980354722</v>
      </c>
      <c r="L97" s="6">
        <f t="shared" si="15"/>
        <v>1155.0477375999999</v>
      </c>
      <c r="M97" s="6">
        <f t="shared" si="28"/>
        <v>7.8999999999999773</v>
      </c>
      <c r="N97" s="6">
        <f t="shared" si="34"/>
        <v>12.713817599999965</v>
      </c>
      <c r="O97" s="6">
        <f t="shared" si="35"/>
        <v>212.64247594050744</v>
      </c>
      <c r="P97" s="6">
        <f t="shared" si="23"/>
        <v>342.21489280000003</v>
      </c>
      <c r="Q97" s="1">
        <v>6139</v>
      </c>
      <c r="R97" s="1">
        <v>387</v>
      </c>
      <c r="S97" s="1">
        <v>115</v>
      </c>
      <c r="T97" s="6">
        <f t="shared" si="10"/>
        <v>273</v>
      </c>
      <c r="U97" s="20">
        <v>6.0000000000000001E-3</v>
      </c>
      <c r="V97" s="20">
        <v>0.02</v>
      </c>
      <c r="W97" s="21" t="s">
        <v>45</v>
      </c>
      <c r="X97" s="22">
        <f t="shared" si="39"/>
        <v>8.3333333333333329E-2</v>
      </c>
      <c r="Y97" s="22"/>
      <c r="Z97" s="22"/>
      <c r="AA97" s="27">
        <f t="shared" si="29"/>
        <v>43630.088458332059</v>
      </c>
      <c r="AB97" s="27">
        <f t="shared" si="24"/>
        <v>43630.005124998723</v>
      </c>
      <c r="AC97" s="25">
        <f t="shared" si="25"/>
        <v>2.4530416653942666</v>
      </c>
      <c r="AD97" s="28"/>
      <c r="AE97" s="28"/>
      <c r="AF97" s="14">
        <f t="shared" si="26"/>
        <v>2.0374707692307637E-2</v>
      </c>
      <c r="AG97" s="14">
        <f t="shared" si="27"/>
        <v>2.4449649230769165E-3</v>
      </c>
      <c r="AH97" s="14">
        <f t="shared" si="30"/>
        <v>2.2819672615384555E-2</v>
      </c>
      <c r="AI97" s="29">
        <v>26</v>
      </c>
      <c r="AJ97" s="30"/>
      <c r="AK97" s="6"/>
      <c r="AL97" s="31"/>
      <c r="AM97" s="6">
        <f t="shared" si="31"/>
        <v>22.6</v>
      </c>
      <c r="AN97" s="74">
        <f t="shared" si="32"/>
        <v>6.0000000000000001E-3</v>
      </c>
    </row>
    <row r="98" spans="1:40" x14ac:dyDescent="0.3">
      <c r="C98" s="14"/>
      <c r="D98" s="14"/>
      <c r="E98" s="14"/>
      <c r="G98" s="33">
        <f t="shared" si="1"/>
        <v>1.0530720538808964</v>
      </c>
      <c r="H98" s="6">
        <v>1</v>
      </c>
      <c r="I98" t="s">
        <v>154</v>
      </c>
      <c r="J98" s="6">
        <v>52.8</v>
      </c>
      <c r="K98" s="26">
        <f t="shared" si="40"/>
        <v>730.61338980354719</v>
      </c>
      <c r="L98" s="6">
        <f t="shared" si="15"/>
        <v>1175.8082752</v>
      </c>
      <c r="M98" s="6">
        <f t="shared" si="28"/>
        <v>12.899999999999977</v>
      </c>
      <c r="N98" s="6">
        <f t="shared" si="34"/>
        <v>20.760537599999964</v>
      </c>
      <c r="O98" s="6">
        <f t="shared" si="35"/>
        <v>199.74247594050746</v>
      </c>
      <c r="P98" s="6">
        <f t="shared" si="23"/>
        <v>321.45435520000007</v>
      </c>
      <c r="Q98" s="1">
        <v>6686</v>
      </c>
      <c r="R98" s="1">
        <v>609</v>
      </c>
      <c r="S98" s="1">
        <v>60</v>
      </c>
      <c r="T98" s="6">
        <f t="shared" si="10"/>
        <v>547</v>
      </c>
      <c r="U98" s="20">
        <v>8.0000000000000002E-3</v>
      </c>
      <c r="V98" s="20">
        <v>2.1000000000000001E-2</v>
      </c>
      <c r="W98" s="21" t="s">
        <v>45</v>
      </c>
      <c r="X98" s="22">
        <f t="shared" si="39"/>
        <v>8.3333333333333329E-2</v>
      </c>
      <c r="Y98" s="22"/>
      <c r="Z98" s="22"/>
      <c r="AA98" s="27">
        <f t="shared" si="29"/>
        <v>43630.127211335581</v>
      </c>
      <c r="AB98" s="27">
        <f t="shared" si="24"/>
        <v>43630.043878002245</v>
      </c>
      <c r="AC98" s="25">
        <f t="shared" si="25"/>
        <v>2.4917946689165547</v>
      </c>
      <c r="AD98" s="28"/>
      <c r="AE98" s="28"/>
      <c r="AF98" s="14">
        <f t="shared" si="26"/>
        <v>3.4600895999999944E-2</v>
      </c>
      <c r="AG98" s="14">
        <f t="shared" si="27"/>
        <v>4.1521075199999931E-3</v>
      </c>
      <c r="AH98" s="14">
        <f t="shared" si="30"/>
        <v>3.875300351999994E-2</v>
      </c>
      <c r="AI98" s="29">
        <v>25</v>
      </c>
      <c r="AJ98" s="30"/>
      <c r="AK98" s="6"/>
      <c r="AL98" s="31"/>
      <c r="AM98" s="6">
        <f t="shared" si="31"/>
        <v>21.8</v>
      </c>
      <c r="AN98" s="74">
        <f t="shared" si="32"/>
        <v>8.0000000000000002E-3</v>
      </c>
    </row>
    <row r="99" spans="1:40" x14ac:dyDescent="0.3">
      <c r="A99" t="s">
        <v>22</v>
      </c>
      <c r="B99">
        <v>1</v>
      </c>
      <c r="C99" s="14">
        <v>0.16458333333333333</v>
      </c>
      <c r="D99" s="14">
        <f>SUM(AH93:AH99)</f>
        <v>0.19697541816615377</v>
      </c>
      <c r="E99" s="14">
        <f>AA99-AA92</f>
        <v>0.19697541817004094</v>
      </c>
      <c r="F99" s="34" t="s">
        <v>11</v>
      </c>
      <c r="G99" s="33">
        <f t="shared" si="1"/>
        <v>2.1289185178466141</v>
      </c>
      <c r="H99" s="6">
        <v>1</v>
      </c>
      <c r="I99" t="s">
        <v>37</v>
      </c>
      <c r="J99" s="6">
        <v>71.900000000000006</v>
      </c>
      <c r="K99" s="26">
        <f t="shared" si="40"/>
        <v>749.71338980354722</v>
      </c>
      <c r="L99" s="6">
        <f t="shared" si="15"/>
        <v>1206.5467455999999</v>
      </c>
      <c r="M99" s="6">
        <f t="shared" si="28"/>
        <v>19.100000000000023</v>
      </c>
      <c r="N99" s="6">
        <f t="shared" si="34"/>
        <v>30.73847040000004</v>
      </c>
      <c r="O99" s="6">
        <f t="shared" si="35"/>
        <v>180.64247594050744</v>
      </c>
      <c r="P99" s="6">
        <f t="shared" si="23"/>
        <v>290.71588480000003</v>
      </c>
      <c r="Q99" s="1">
        <v>5717</v>
      </c>
      <c r="R99" s="1">
        <v>348</v>
      </c>
      <c r="S99" s="1">
        <v>1306</v>
      </c>
      <c r="T99" s="6">
        <f t="shared" si="10"/>
        <v>-969</v>
      </c>
      <c r="U99" s="20">
        <v>-7.0000000000000001E-3</v>
      </c>
      <c r="V99" s="20">
        <v>2.8000000000000001E-2</v>
      </c>
      <c r="W99" s="21" t="s">
        <v>45</v>
      </c>
      <c r="X99" s="22">
        <f t="shared" si="39"/>
        <v>8.3333333333333329E-2</v>
      </c>
      <c r="Y99" s="22"/>
      <c r="Z99" s="22"/>
      <c r="AA99" s="27">
        <f t="shared" si="29"/>
        <v>43630.172038271579</v>
      </c>
      <c r="AB99" s="27">
        <f t="shared" si="24"/>
        <v>43630.088704938244</v>
      </c>
      <c r="AC99" s="25">
        <f t="shared" si="25"/>
        <v>2.5366216049151262</v>
      </c>
      <c r="AD99" s="28"/>
      <c r="AE99" s="28"/>
      <c r="AF99" s="14">
        <f t="shared" si="26"/>
        <v>4.0024050000000054E-2</v>
      </c>
      <c r="AG99" s="14">
        <f t="shared" si="27"/>
        <v>4.8028860000000062E-3</v>
      </c>
      <c r="AH99" s="14">
        <f t="shared" si="30"/>
        <v>4.482693600000006E-2</v>
      </c>
      <c r="AI99" s="29">
        <v>32</v>
      </c>
      <c r="AJ99" s="30"/>
      <c r="AK99" s="6"/>
      <c r="AL99" s="31"/>
      <c r="AM99" s="6">
        <f t="shared" si="31"/>
        <v>28.85</v>
      </c>
      <c r="AN99" s="74">
        <f t="shared" si="32"/>
        <v>-7.0000000000000001E-3</v>
      </c>
    </row>
    <row r="100" spans="1:40" x14ac:dyDescent="0.3">
      <c r="C100" s="14"/>
      <c r="D100" s="14"/>
      <c r="E100" s="14"/>
      <c r="F100" s="34"/>
      <c r="G100" s="33">
        <f t="shared" si="1"/>
        <v>2.2810015258728527</v>
      </c>
      <c r="H100" s="6">
        <v>1</v>
      </c>
      <c r="I100" t="s">
        <v>159</v>
      </c>
      <c r="J100" s="6">
        <v>2.7</v>
      </c>
      <c r="K100" s="26">
        <f>K$99+J100</f>
        <v>752.41338980354726</v>
      </c>
      <c r="L100" s="6">
        <f t="shared" si="15"/>
        <v>1210.8919744</v>
      </c>
      <c r="M100" s="6">
        <f t="shared" si="28"/>
        <v>2.7000000000000455</v>
      </c>
      <c r="N100" s="6">
        <f t="shared" si="34"/>
        <v>4.3452288000000738</v>
      </c>
      <c r="O100" s="6">
        <f t="shared" si="35"/>
        <v>177.94247594050739</v>
      </c>
      <c r="P100" s="6">
        <f t="shared" si="23"/>
        <v>286.37065599999994</v>
      </c>
      <c r="Q100" s="1">
        <v>5518</v>
      </c>
      <c r="R100" s="1">
        <v>3</v>
      </c>
      <c r="S100" s="1">
        <v>198</v>
      </c>
      <c r="T100" s="6">
        <f t="shared" si="10"/>
        <v>-199</v>
      </c>
      <c r="U100" s="20">
        <v>-8.9999999999999993E-3</v>
      </c>
      <c r="V100" s="20">
        <v>7.0000000000000001E-3</v>
      </c>
      <c r="W100" s="21" t="s">
        <v>45</v>
      </c>
      <c r="X100" s="22">
        <f t="shared" si="39"/>
        <v>8.3333333333333329E-2</v>
      </c>
      <c r="Y100" s="22"/>
      <c r="Z100" s="22"/>
      <c r="AA100" s="27">
        <f t="shared" si="29"/>
        <v>43630.17837506358</v>
      </c>
      <c r="AB100" s="27">
        <f t="shared" si="24"/>
        <v>43630.095041730245</v>
      </c>
      <c r="AC100" s="25">
        <f t="shared" si="25"/>
        <v>2.5429583969162195</v>
      </c>
      <c r="AD100" s="28"/>
      <c r="AE100" s="28"/>
      <c r="AF100" s="14">
        <f t="shared" si="26"/>
        <v>5.6578500000000961E-3</v>
      </c>
      <c r="AG100" s="14">
        <f t="shared" si="27"/>
        <v>6.7894200000001147E-4</v>
      </c>
      <c r="AH100" s="14">
        <f t="shared" si="30"/>
        <v>6.3367920000001075E-3</v>
      </c>
      <c r="AI100" s="29">
        <v>32</v>
      </c>
      <c r="AJ100" s="30"/>
      <c r="AK100" s="6"/>
      <c r="AL100" s="31"/>
      <c r="AM100" s="6">
        <f t="shared" si="31"/>
        <v>29.95</v>
      </c>
      <c r="AN100" s="74">
        <f t="shared" si="32"/>
        <v>-8.9999999999999993E-3</v>
      </c>
    </row>
    <row r="101" spans="1:40" x14ac:dyDescent="0.3">
      <c r="C101" s="14"/>
      <c r="D101" s="14"/>
      <c r="E101" s="14"/>
      <c r="F101" s="34"/>
      <c r="G101" s="33">
        <f t="shared" si="1"/>
        <v>2.5189269428956322</v>
      </c>
      <c r="H101" s="6">
        <v>1</v>
      </c>
      <c r="I101" t="s">
        <v>160</v>
      </c>
      <c r="J101" s="6">
        <v>6</v>
      </c>
      <c r="K101" s="26">
        <f t="shared" ref="K101:K111" si="41">K$99+J101</f>
        <v>755.71338980354722</v>
      </c>
      <c r="L101" s="6">
        <f t="shared" si="15"/>
        <v>1216.2028095999999</v>
      </c>
      <c r="M101" s="6">
        <f t="shared" si="28"/>
        <v>3.2999999999999545</v>
      </c>
      <c r="N101" s="6">
        <f t="shared" si="34"/>
        <v>5.3108351999999268</v>
      </c>
      <c r="O101" s="6">
        <f t="shared" si="35"/>
        <v>174.64247594050744</v>
      </c>
      <c r="P101" s="6">
        <f t="shared" si="23"/>
        <v>281.05982080000001</v>
      </c>
      <c r="Q101" s="1">
        <v>5604</v>
      </c>
      <c r="R101" s="1">
        <v>132</v>
      </c>
      <c r="S101" s="1">
        <v>101</v>
      </c>
      <c r="T101" s="6">
        <f t="shared" si="10"/>
        <v>86</v>
      </c>
      <c r="U101" s="20">
        <v>8.9999999999999993E-3</v>
      </c>
      <c r="V101" s="20">
        <v>3.5999999999999997E-2</v>
      </c>
      <c r="W101" s="21" t="s">
        <v>45</v>
      </c>
      <c r="X101" s="22">
        <f t="shared" si="39"/>
        <v>8.3333333333333329E-2</v>
      </c>
      <c r="Y101" s="22"/>
      <c r="Z101" s="22"/>
      <c r="AA101" s="27">
        <f t="shared" si="29"/>
        <v>43630.188288622623</v>
      </c>
      <c r="AB101" s="27">
        <f t="shared" si="24"/>
        <v>43630.104955289287</v>
      </c>
      <c r="AC101" s="25">
        <f t="shared" si="25"/>
        <v>2.5528719559588353</v>
      </c>
      <c r="AD101" s="28"/>
      <c r="AE101" s="28"/>
      <c r="AF101" s="14">
        <f t="shared" si="26"/>
        <v>8.8513919999998782E-3</v>
      </c>
      <c r="AG101" s="14">
        <f t="shared" si="27"/>
        <v>1.0621670399999852E-3</v>
      </c>
      <c r="AH101" s="14">
        <f t="shared" si="30"/>
        <v>9.9135590399998634E-3</v>
      </c>
      <c r="AI101" s="29">
        <v>25</v>
      </c>
      <c r="AJ101" s="30"/>
      <c r="AK101" s="6"/>
      <c r="AL101" s="31"/>
      <c r="AM101" s="6">
        <f t="shared" si="31"/>
        <v>21.4</v>
      </c>
      <c r="AN101" s="74">
        <f t="shared" si="32"/>
        <v>8.9999999999999993E-3</v>
      </c>
    </row>
    <row r="102" spans="1:40" x14ac:dyDescent="0.3">
      <c r="C102" s="14"/>
      <c r="D102" s="14"/>
      <c r="E102" s="14"/>
      <c r="F102" s="34"/>
      <c r="G102" s="33">
        <f t="shared" si="1"/>
        <v>2.645767092180904</v>
      </c>
      <c r="H102" s="6">
        <v>1</v>
      </c>
      <c r="I102" t="s">
        <v>161</v>
      </c>
      <c r="J102" s="6">
        <v>7.9</v>
      </c>
      <c r="K102" s="26">
        <f t="shared" si="41"/>
        <v>757.61338980354719</v>
      </c>
      <c r="L102" s="6">
        <f t="shared" si="15"/>
        <v>1219.2605632</v>
      </c>
      <c r="M102" s="6">
        <f t="shared" si="28"/>
        <v>1.8999999999999773</v>
      </c>
      <c r="N102" s="6">
        <f t="shared" si="34"/>
        <v>3.0577535999999634</v>
      </c>
      <c r="O102" s="6">
        <f t="shared" si="35"/>
        <v>172.74247594050746</v>
      </c>
      <c r="P102" s="6">
        <f t="shared" si="23"/>
        <v>278.00206720000006</v>
      </c>
      <c r="Q102" s="1">
        <v>5663</v>
      </c>
      <c r="R102" s="1">
        <v>62</v>
      </c>
      <c r="S102" s="1">
        <v>0</v>
      </c>
      <c r="T102" s="6">
        <f t="shared" si="10"/>
        <v>59</v>
      </c>
      <c r="U102" s="20">
        <v>4.0000000000000001E-3</v>
      </c>
      <c r="V102" s="20">
        <v>8.9999999999999993E-3</v>
      </c>
      <c r="W102" s="21" t="s">
        <v>45</v>
      </c>
      <c r="X102" s="22">
        <f t="shared" si="39"/>
        <v>8.3333333333333329E-2</v>
      </c>
      <c r="Y102" s="22"/>
      <c r="Z102" s="22"/>
      <c r="AA102" s="27">
        <f t="shared" si="29"/>
        <v>43630.193573628843</v>
      </c>
      <c r="AB102" s="27">
        <f t="shared" si="24"/>
        <v>43630.110240295508</v>
      </c>
      <c r="AC102" s="25">
        <f t="shared" si="25"/>
        <v>2.558156962179055</v>
      </c>
      <c r="AD102" s="28"/>
      <c r="AE102" s="28"/>
      <c r="AF102" s="14">
        <f t="shared" si="26"/>
        <v>4.718755555555499E-3</v>
      </c>
      <c r="AG102" s="14">
        <f t="shared" si="27"/>
        <v>5.6625066666665983E-4</v>
      </c>
      <c r="AH102" s="14">
        <f t="shared" si="30"/>
        <v>5.2850062222221592E-3</v>
      </c>
      <c r="AI102" s="29">
        <v>27</v>
      </c>
      <c r="AJ102" s="30"/>
      <c r="AK102" s="6"/>
      <c r="AL102" s="31"/>
      <c r="AM102" s="6">
        <f t="shared" si="31"/>
        <v>23.4</v>
      </c>
      <c r="AN102" s="74">
        <f t="shared" si="32"/>
        <v>4.0000000000000001E-3</v>
      </c>
    </row>
    <row r="103" spans="1:40" x14ac:dyDescent="0.3">
      <c r="C103" s="14"/>
      <c r="D103" s="14"/>
      <c r="E103" s="14"/>
      <c r="F103" s="34"/>
      <c r="G103" s="33">
        <f t="shared" si="1"/>
        <v>3.5353709238697775</v>
      </c>
      <c r="H103" s="6">
        <v>1</v>
      </c>
      <c r="I103" t="s">
        <v>162</v>
      </c>
      <c r="J103" s="6">
        <v>23.2</v>
      </c>
      <c r="K103" s="26">
        <f t="shared" si="41"/>
        <v>772.91338980354726</v>
      </c>
      <c r="L103" s="6">
        <f t="shared" si="15"/>
        <v>1243.8835263999999</v>
      </c>
      <c r="M103" s="6">
        <f t="shared" si="28"/>
        <v>15.300000000000068</v>
      </c>
      <c r="N103" s="6">
        <f t="shared" si="34"/>
        <v>24.622963200000111</v>
      </c>
      <c r="O103" s="6">
        <f t="shared" si="35"/>
        <v>157.44247594050739</v>
      </c>
      <c r="P103" s="6">
        <f t="shared" si="23"/>
        <v>253.37910399999996</v>
      </c>
      <c r="Q103" s="1">
        <v>5199</v>
      </c>
      <c r="R103" s="1">
        <v>147</v>
      </c>
      <c r="S103" s="1">
        <v>581</v>
      </c>
      <c r="T103" s="6">
        <f t="shared" si="10"/>
        <v>-464</v>
      </c>
      <c r="U103" s="20">
        <v>-8.0000000000000002E-3</v>
      </c>
      <c r="V103" s="20">
        <v>1.7000000000000001E-2</v>
      </c>
      <c r="W103" s="21" t="s">
        <v>45</v>
      </c>
      <c r="X103" s="22">
        <f t="shared" si="39"/>
        <v>8.3333333333333329E-2</v>
      </c>
      <c r="Y103" s="22"/>
      <c r="Z103" s="22"/>
      <c r="AA103" s="27">
        <f t="shared" si="29"/>
        <v>43630.230640455164</v>
      </c>
      <c r="AB103" s="27">
        <f t="shared" si="24"/>
        <v>43630.147307121828</v>
      </c>
      <c r="AC103" s="25">
        <f t="shared" si="25"/>
        <v>2.5952237884994247</v>
      </c>
      <c r="AD103" s="28"/>
      <c r="AE103" s="28"/>
      <c r="AF103" s="14">
        <f t="shared" si="26"/>
        <v>3.3095380645161439E-2</v>
      </c>
      <c r="AG103" s="14">
        <f t="shared" si="27"/>
        <v>3.9714456774193729E-3</v>
      </c>
      <c r="AH103" s="14">
        <f t="shared" si="30"/>
        <v>3.7066826322580813E-2</v>
      </c>
      <c r="AI103" s="29">
        <v>31</v>
      </c>
      <c r="AJ103" s="30"/>
      <c r="AK103" s="6"/>
      <c r="AL103" s="31"/>
      <c r="AM103" s="6">
        <f t="shared" si="31"/>
        <v>29.4</v>
      </c>
      <c r="AN103" s="74">
        <f t="shared" si="32"/>
        <v>-8.0000000000000002E-3</v>
      </c>
    </row>
    <row r="104" spans="1:40" x14ac:dyDescent="0.3">
      <c r="C104" s="14"/>
      <c r="D104" s="14"/>
      <c r="E104" s="14"/>
      <c r="F104" s="34"/>
      <c r="G104" s="33">
        <f t="shared" si="1"/>
        <v>3.5788787064375356</v>
      </c>
      <c r="H104" s="6">
        <v>1</v>
      </c>
      <c r="I104" t="s">
        <v>163</v>
      </c>
      <c r="J104" s="6">
        <v>23.9</v>
      </c>
      <c r="K104" s="26">
        <f t="shared" si="41"/>
        <v>773.61338980354719</v>
      </c>
      <c r="L104" s="6">
        <f t="shared" si="15"/>
        <v>1245.0100671999999</v>
      </c>
      <c r="M104" s="6">
        <f t="shared" si="28"/>
        <v>0.69999999999993179</v>
      </c>
      <c r="N104" s="6">
        <f t="shared" si="34"/>
        <v>1.1265407999998902</v>
      </c>
      <c r="O104" s="6">
        <f t="shared" si="35"/>
        <v>156.74247594050746</v>
      </c>
      <c r="P104" s="6">
        <f t="shared" si="23"/>
        <v>252.25256320000005</v>
      </c>
      <c r="Q104" s="1">
        <v>5175</v>
      </c>
      <c r="R104" s="1">
        <v>1</v>
      </c>
      <c r="S104" s="1">
        <v>31</v>
      </c>
      <c r="T104" s="6">
        <f t="shared" si="10"/>
        <v>-24</v>
      </c>
      <c r="U104" s="20">
        <v>-4.0000000000000001E-3</v>
      </c>
      <c r="V104" s="20">
        <v>-2E-3</v>
      </c>
      <c r="W104" s="21" t="s">
        <v>45</v>
      </c>
      <c r="X104" s="22">
        <f t="shared" si="39"/>
        <v>8.3333333333333329E-2</v>
      </c>
      <c r="Y104" s="22"/>
      <c r="Z104" s="22"/>
      <c r="AA104" s="27">
        <f t="shared" si="29"/>
        <v>43630.232453279437</v>
      </c>
      <c r="AB104" s="27">
        <f t="shared" si="24"/>
        <v>43630.149119946102</v>
      </c>
      <c r="AC104" s="25">
        <f t="shared" si="25"/>
        <v>2.5970366127730813</v>
      </c>
      <c r="AD104" s="28"/>
      <c r="AE104" s="28"/>
      <c r="AF104" s="14">
        <f t="shared" si="26"/>
        <v>1.6185931034481181E-3</v>
      </c>
      <c r="AG104" s="14">
        <f t="shared" si="27"/>
        <v>1.9423117241377415E-4</v>
      </c>
      <c r="AH104" s="14">
        <f t="shared" si="30"/>
        <v>1.8128242758618923E-3</v>
      </c>
      <c r="AI104" s="29">
        <v>29</v>
      </c>
      <c r="AJ104" s="30"/>
      <c r="AK104" s="6"/>
      <c r="AL104" s="31"/>
      <c r="AM104" s="6">
        <f t="shared" si="31"/>
        <v>27.2</v>
      </c>
      <c r="AN104" s="74">
        <f t="shared" si="32"/>
        <v>-4.0000000000000001E-3</v>
      </c>
    </row>
    <row r="105" spans="1:40" x14ac:dyDescent="0.3">
      <c r="C105" s="14"/>
      <c r="D105" s="14"/>
      <c r="E105" s="14"/>
      <c r="F105" s="34" t="s">
        <v>10</v>
      </c>
      <c r="G105" s="33">
        <f t="shared" si="1"/>
        <v>3.9694128503906541</v>
      </c>
      <c r="H105" s="6">
        <v>1</v>
      </c>
      <c r="I105" t="s">
        <v>164</v>
      </c>
      <c r="J105" s="6">
        <v>29.1</v>
      </c>
      <c r="K105" s="26">
        <f t="shared" si="41"/>
        <v>778.81338980354724</v>
      </c>
      <c r="L105" s="6">
        <f t="shared" si="15"/>
        <v>1253.3786560000001</v>
      </c>
      <c r="M105" s="6">
        <f t="shared" si="28"/>
        <v>5.2000000000000455</v>
      </c>
      <c r="N105" s="6">
        <f t="shared" si="34"/>
        <v>8.3685888000000741</v>
      </c>
      <c r="O105" s="6">
        <f t="shared" si="35"/>
        <v>151.54247594050742</v>
      </c>
      <c r="P105" s="6">
        <f t="shared" si="23"/>
        <v>243.88397439999997</v>
      </c>
      <c r="Q105" s="1">
        <v>5728</v>
      </c>
      <c r="R105" s="1">
        <v>548</v>
      </c>
      <c r="S105" s="1">
        <v>4</v>
      </c>
      <c r="T105" s="6">
        <f t="shared" si="10"/>
        <v>553</v>
      </c>
      <c r="U105" s="20">
        <v>1.4999999999999999E-2</v>
      </c>
      <c r="V105" s="20">
        <v>4.3999999999999997E-2</v>
      </c>
      <c r="W105" s="21" t="s">
        <v>45</v>
      </c>
      <c r="X105" s="22">
        <f t="shared" si="39"/>
        <v>8.3333333333333329E-2</v>
      </c>
      <c r="Y105" s="22"/>
      <c r="Z105" s="22"/>
      <c r="AA105" s="27">
        <f t="shared" si="29"/>
        <v>43630.248725535435</v>
      </c>
      <c r="AB105" s="27">
        <f t="shared" si="24"/>
        <v>43630.1653922021</v>
      </c>
      <c r="AC105" s="25">
        <f t="shared" si="25"/>
        <v>2.6133088687711279</v>
      </c>
      <c r="AD105" s="28"/>
      <c r="AE105" s="28"/>
      <c r="AF105" s="14">
        <f t="shared" si="26"/>
        <v>1.4528800000000128E-2</v>
      </c>
      <c r="AG105" s="14">
        <f t="shared" si="27"/>
        <v>1.7434560000000154E-3</v>
      </c>
      <c r="AH105" s="14">
        <f t="shared" si="30"/>
        <v>1.6272256000000145E-2</v>
      </c>
      <c r="AI105" s="29">
        <v>24</v>
      </c>
      <c r="AJ105" s="30"/>
      <c r="AK105" s="6"/>
      <c r="AL105" s="31"/>
      <c r="AM105" s="6">
        <f t="shared" si="31"/>
        <v>19</v>
      </c>
      <c r="AN105" s="74">
        <f t="shared" si="32"/>
        <v>1.4999999999999999E-2</v>
      </c>
    </row>
    <row r="106" spans="1:40" x14ac:dyDescent="0.3">
      <c r="C106" s="14"/>
      <c r="D106" s="14"/>
      <c r="E106" s="14"/>
      <c r="F106" s="34" t="s">
        <v>65</v>
      </c>
      <c r="G106" s="33">
        <f t="shared" si="1"/>
        <v>4.2578072951291688</v>
      </c>
      <c r="H106" s="6">
        <v>1</v>
      </c>
      <c r="I106" t="s">
        <v>165</v>
      </c>
      <c r="J106" s="6">
        <v>35.5</v>
      </c>
      <c r="K106" s="26">
        <f t="shared" si="41"/>
        <v>785.21338980354722</v>
      </c>
      <c r="L106" s="6">
        <f t="shared" si="15"/>
        <v>1263.6784576</v>
      </c>
      <c r="M106" s="6">
        <f t="shared" si="28"/>
        <v>6.3999999999999773</v>
      </c>
      <c r="N106" s="6">
        <f t="shared" si="34"/>
        <v>10.299801599999965</v>
      </c>
      <c r="O106" s="6">
        <f t="shared" si="35"/>
        <v>145.14247594050744</v>
      </c>
      <c r="P106" s="6">
        <f t="shared" si="23"/>
        <v>233.5841728</v>
      </c>
      <c r="Q106" s="1">
        <v>5024</v>
      </c>
      <c r="R106" s="1">
        <v>35</v>
      </c>
      <c r="S106" s="1">
        <v>729</v>
      </c>
      <c r="T106" s="6">
        <f t="shared" si="10"/>
        <v>-704</v>
      </c>
      <c r="U106" s="20">
        <v>-0.03</v>
      </c>
      <c r="V106" s="20">
        <v>1.0999999999999999E-2</v>
      </c>
      <c r="W106" s="21" t="s">
        <v>45</v>
      </c>
      <c r="X106" s="22">
        <f t="shared" si="39"/>
        <v>8.3333333333333329E-2</v>
      </c>
      <c r="Y106" s="22"/>
      <c r="Z106" s="22"/>
      <c r="AA106" s="27">
        <f t="shared" si="29"/>
        <v>43630.260741970633</v>
      </c>
      <c r="AB106" s="27">
        <f t="shared" si="24"/>
        <v>43630.177408637297</v>
      </c>
      <c r="AC106" s="25">
        <f t="shared" si="25"/>
        <v>2.625325303968566</v>
      </c>
      <c r="AD106" s="28"/>
      <c r="AE106" s="28"/>
      <c r="AF106" s="14">
        <f t="shared" si="26"/>
        <v>1.0728959999999963E-2</v>
      </c>
      <c r="AG106" s="14">
        <f t="shared" si="27"/>
        <v>1.2874751999999955E-3</v>
      </c>
      <c r="AH106" s="14">
        <f t="shared" si="30"/>
        <v>1.2016435199999958E-2</v>
      </c>
      <c r="AI106" s="29">
        <v>40</v>
      </c>
      <c r="AJ106" s="30"/>
      <c r="AK106" s="6"/>
      <c r="AL106" s="31"/>
      <c r="AM106" s="6">
        <f t="shared" si="31"/>
        <v>41.5</v>
      </c>
      <c r="AN106" s="74">
        <f t="shared" si="32"/>
        <v>-0.03</v>
      </c>
    </row>
    <row r="107" spans="1:40" x14ac:dyDescent="0.3">
      <c r="C107" s="14"/>
      <c r="D107" s="14"/>
      <c r="E107" s="14"/>
      <c r="G107" s="33">
        <f t="shared" si="1"/>
        <v>4.3154861841467209</v>
      </c>
      <c r="H107" s="6">
        <v>1</v>
      </c>
      <c r="I107" t="s">
        <v>90</v>
      </c>
      <c r="J107" s="6">
        <v>36.299999999999997</v>
      </c>
      <c r="K107" s="26">
        <f t="shared" si="41"/>
        <v>786.01338980354717</v>
      </c>
      <c r="L107" s="6">
        <f t="shared" si="15"/>
        <v>1264.9659327999998</v>
      </c>
      <c r="M107" s="6">
        <f t="shared" si="28"/>
        <v>0.79999999999995453</v>
      </c>
      <c r="N107" s="6">
        <f t="shared" si="34"/>
        <v>1.287475199999927</v>
      </c>
      <c r="O107" s="6">
        <f t="shared" si="35"/>
        <v>144.34247594050748</v>
      </c>
      <c r="P107" s="6">
        <f t="shared" si="23"/>
        <v>232.2966976000001</v>
      </c>
      <c r="Q107" s="1">
        <v>5120</v>
      </c>
      <c r="R107" s="1">
        <v>142</v>
      </c>
      <c r="S107" s="1">
        <v>2</v>
      </c>
      <c r="T107" s="6">
        <f t="shared" si="10"/>
        <v>96</v>
      </c>
      <c r="U107" s="20">
        <v>3.0000000000000001E-3</v>
      </c>
      <c r="V107" s="20">
        <v>3.2000000000000001E-2</v>
      </c>
      <c r="W107" s="21" t="s">
        <v>45</v>
      </c>
      <c r="X107" s="22">
        <f t="shared" si="39"/>
        <v>8.3333333333333329E-2</v>
      </c>
      <c r="Y107" s="22"/>
      <c r="Z107" s="22"/>
      <c r="AA107" s="27">
        <f t="shared" si="29"/>
        <v>43630.263145257675</v>
      </c>
      <c r="AB107" s="27">
        <f t="shared" si="24"/>
        <v>43630.179811924339</v>
      </c>
      <c r="AC107" s="25">
        <f t="shared" si="25"/>
        <v>2.627728591010964</v>
      </c>
      <c r="AD107" s="28"/>
      <c r="AE107" s="28"/>
      <c r="AF107" s="14">
        <f t="shared" si="26"/>
        <v>2.1457919999998782E-3</v>
      </c>
      <c r="AG107" s="14">
        <f t="shared" si="27"/>
        <v>2.5749503999998537E-4</v>
      </c>
      <c r="AH107" s="14">
        <f t="shared" si="30"/>
        <v>2.4032870399998637E-3</v>
      </c>
      <c r="AI107" s="29"/>
      <c r="AJ107" s="30"/>
      <c r="AK107" s="6"/>
      <c r="AL107" s="31"/>
      <c r="AM107" s="6">
        <f t="shared" si="31"/>
        <v>23.8</v>
      </c>
      <c r="AN107" s="74">
        <f t="shared" si="32"/>
        <v>3.0000000000000001E-3</v>
      </c>
    </row>
    <row r="108" spans="1:40" x14ac:dyDescent="0.3">
      <c r="C108" s="14"/>
      <c r="D108" s="14"/>
      <c r="E108" s="14"/>
      <c r="F108" s="34" t="s">
        <v>10</v>
      </c>
      <c r="G108" s="33">
        <f t="shared" si="1"/>
        <v>4.3943440401926637</v>
      </c>
      <c r="H108" s="6">
        <v>1</v>
      </c>
      <c r="I108" t="s">
        <v>166</v>
      </c>
      <c r="J108" s="6">
        <v>37</v>
      </c>
      <c r="K108" s="26">
        <f t="shared" si="41"/>
        <v>786.71338980354722</v>
      </c>
      <c r="L108" s="6">
        <f t="shared" si="15"/>
        <v>1266.0924735999999</v>
      </c>
      <c r="M108" s="6">
        <f t="shared" si="28"/>
        <v>0.70000000000004547</v>
      </c>
      <c r="N108" s="6">
        <f t="shared" si="34"/>
        <v>1.1265408000000732</v>
      </c>
      <c r="O108" s="6">
        <f t="shared" si="35"/>
        <v>143.64247594050744</v>
      </c>
      <c r="P108" s="6">
        <f t="shared" si="23"/>
        <v>231.17015680000003</v>
      </c>
      <c r="Q108" s="1">
        <v>5221</v>
      </c>
      <c r="R108" s="1">
        <v>92</v>
      </c>
      <c r="S108" s="1">
        <v>0</v>
      </c>
      <c r="T108" s="6">
        <f t="shared" si="10"/>
        <v>101</v>
      </c>
      <c r="U108" s="20">
        <v>3.9E-2</v>
      </c>
      <c r="V108" s="20">
        <v>4.7E-2</v>
      </c>
      <c r="W108" s="21" t="s">
        <v>45</v>
      </c>
      <c r="X108" s="22">
        <f t="shared" si="39"/>
        <v>8.3333333333333329E-2</v>
      </c>
      <c r="Y108" s="22"/>
      <c r="Z108" s="22"/>
      <c r="AA108" s="27">
        <f t="shared" si="29"/>
        <v>43630.266431001677</v>
      </c>
      <c r="AB108" s="27">
        <f t="shared" si="24"/>
        <v>43630.183097668341</v>
      </c>
      <c r="AC108" s="25">
        <f t="shared" si="25"/>
        <v>2.6310143350128783</v>
      </c>
      <c r="AD108" s="28"/>
      <c r="AE108" s="28"/>
      <c r="AF108" s="14">
        <f t="shared" si="26"/>
        <v>2.9337000000001904E-3</v>
      </c>
      <c r="AG108" s="14">
        <f t="shared" si="27"/>
        <v>3.5204400000002286E-4</v>
      </c>
      <c r="AH108" s="14">
        <f t="shared" si="30"/>
        <v>3.2857440000002131E-3</v>
      </c>
      <c r="AI108" s="29">
        <v>16</v>
      </c>
      <c r="AJ108" s="30"/>
      <c r="AK108" s="6"/>
      <c r="AL108" s="31"/>
      <c r="AM108" s="6">
        <f t="shared" si="31"/>
        <v>9.4</v>
      </c>
      <c r="AN108" s="74">
        <f t="shared" si="32"/>
        <v>3.9E-2</v>
      </c>
    </row>
    <row r="109" spans="1:40" x14ac:dyDescent="0.3">
      <c r="C109" s="14"/>
      <c r="D109" s="14"/>
      <c r="E109" s="14"/>
      <c r="G109" s="33">
        <f t="shared" si="1"/>
        <v>4.4724508689832874</v>
      </c>
      <c r="H109" s="6">
        <v>1</v>
      </c>
      <c r="I109" t="s">
        <v>167</v>
      </c>
      <c r="J109" s="6">
        <v>38.299999999999997</v>
      </c>
      <c r="K109" s="26">
        <f t="shared" si="41"/>
        <v>788.01338980354717</v>
      </c>
      <c r="L109" s="6">
        <f t="shared" si="15"/>
        <v>1268.1846207999999</v>
      </c>
      <c r="M109" s="6">
        <f t="shared" si="28"/>
        <v>1.2999999999999545</v>
      </c>
      <c r="N109" s="6">
        <f t="shared" si="34"/>
        <v>2.092147199999927</v>
      </c>
      <c r="O109" s="6">
        <f t="shared" si="35"/>
        <v>142.34247594050748</v>
      </c>
      <c r="P109" s="6">
        <f t="shared" si="23"/>
        <v>229.07800960000009</v>
      </c>
      <c r="Q109" s="1">
        <v>5168</v>
      </c>
      <c r="R109" s="1">
        <v>0</v>
      </c>
      <c r="S109" s="1">
        <v>38</v>
      </c>
      <c r="T109" s="6">
        <f t="shared" si="10"/>
        <v>-53</v>
      </c>
      <c r="U109" s="20">
        <v>-5.0000000000000001E-3</v>
      </c>
      <c r="V109" s="20">
        <v>-3.0000000000000001E-3</v>
      </c>
      <c r="W109" s="21" t="s">
        <v>45</v>
      </c>
      <c r="X109" s="22">
        <f t="shared" si="39"/>
        <v>8.3333333333333329E-2</v>
      </c>
      <c r="Y109" s="22"/>
      <c r="Z109" s="22"/>
      <c r="AA109" s="27">
        <f t="shared" si="29"/>
        <v>43630.269685452877</v>
      </c>
      <c r="AB109" s="27">
        <f t="shared" si="24"/>
        <v>43630.186352119541</v>
      </c>
      <c r="AC109" s="25">
        <f t="shared" si="25"/>
        <v>2.6342687862124876</v>
      </c>
      <c r="AD109" s="28"/>
      <c r="AE109" s="28"/>
      <c r="AF109" s="14">
        <f t="shared" si="26"/>
        <v>2.9057599999998984E-3</v>
      </c>
      <c r="AG109" s="14">
        <f t="shared" si="27"/>
        <v>3.486911999999878E-4</v>
      </c>
      <c r="AH109" s="14">
        <f t="shared" si="30"/>
        <v>3.2544511999998862E-3</v>
      </c>
      <c r="AI109" s="29">
        <v>30</v>
      </c>
      <c r="AJ109" s="30"/>
      <c r="AK109" s="6"/>
      <c r="AL109" s="31"/>
      <c r="AM109" s="6">
        <f t="shared" si="31"/>
        <v>27.75</v>
      </c>
      <c r="AN109" s="74">
        <f t="shared" si="32"/>
        <v>-5.0000000000000001E-3</v>
      </c>
    </row>
    <row r="110" spans="1:40" x14ac:dyDescent="0.3">
      <c r="C110" s="14"/>
      <c r="D110" s="14"/>
      <c r="E110" s="14"/>
      <c r="F110" s="34" t="s">
        <v>65</v>
      </c>
      <c r="G110" s="33">
        <f t="shared" si="1"/>
        <v>4.6734950733371079</v>
      </c>
      <c r="H110" s="6">
        <v>1</v>
      </c>
      <c r="I110" t="s">
        <v>168</v>
      </c>
      <c r="J110" s="6">
        <v>44.1</v>
      </c>
      <c r="K110" s="26">
        <f t="shared" si="41"/>
        <v>793.81338980354724</v>
      </c>
      <c r="L110" s="6">
        <f t="shared" si="15"/>
        <v>1277.518816</v>
      </c>
      <c r="M110" s="6">
        <f t="shared" si="28"/>
        <v>5.8000000000000682</v>
      </c>
      <c r="N110" s="6">
        <f t="shared" si="34"/>
        <v>9.33419520000011</v>
      </c>
      <c r="O110" s="6">
        <f t="shared" si="35"/>
        <v>136.54247594050742</v>
      </c>
      <c r="P110" s="6">
        <f t="shared" si="23"/>
        <v>219.74381439999999</v>
      </c>
      <c r="Q110" s="1">
        <v>4081</v>
      </c>
      <c r="R110" s="1">
        <v>26</v>
      </c>
      <c r="S110" s="1">
        <v>1128</v>
      </c>
      <c r="T110" s="6">
        <f t="shared" si="10"/>
        <v>-1087</v>
      </c>
      <c r="U110" s="20">
        <v>-0.04</v>
      </c>
      <c r="V110" s="20">
        <v>1.2E-2</v>
      </c>
      <c r="W110" s="21" t="s">
        <v>45</v>
      </c>
      <c r="X110" s="22">
        <f t="shared" si="39"/>
        <v>8.3333333333333329E-2</v>
      </c>
      <c r="Y110" s="22"/>
      <c r="Z110" s="22"/>
      <c r="AA110" s="27">
        <f t="shared" si="29"/>
        <v>43630.278062294725</v>
      </c>
      <c r="AB110" s="27">
        <f t="shared" si="24"/>
        <v>43630.194728961389</v>
      </c>
      <c r="AC110" s="25">
        <f t="shared" si="25"/>
        <v>2.6426456280605635</v>
      </c>
      <c r="AD110" s="28"/>
      <c r="AE110" s="28"/>
      <c r="AF110" s="14">
        <f t="shared" si="26"/>
        <v>7.4793230769231653E-3</v>
      </c>
      <c r="AG110" s="14">
        <f t="shared" si="27"/>
        <v>8.975187692307798E-4</v>
      </c>
      <c r="AH110" s="14">
        <f t="shared" si="30"/>
        <v>8.376841846153945E-3</v>
      </c>
      <c r="AI110" s="29">
        <v>52</v>
      </c>
      <c r="AJ110" s="30"/>
      <c r="AK110" s="6"/>
      <c r="AL110" s="31"/>
      <c r="AM110" s="6">
        <f t="shared" si="31"/>
        <v>47</v>
      </c>
      <c r="AN110" s="74">
        <f t="shared" si="32"/>
        <v>-0.04</v>
      </c>
    </row>
    <row r="111" spans="1:40" x14ac:dyDescent="0.3">
      <c r="A111" t="s">
        <v>23</v>
      </c>
      <c r="B111">
        <v>1</v>
      </c>
      <c r="C111" s="14">
        <v>9.5833333333333326E-2</v>
      </c>
      <c r="D111" s="14">
        <f>SUM(AH100:AH111)</f>
        <v>0.10884037514681896</v>
      </c>
      <c r="E111" s="14">
        <f>AA111-AA99</f>
        <v>0.10884037514188094</v>
      </c>
      <c r="F111" s="34" t="s">
        <v>64</v>
      </c>
      <c r="G111" s="33">
        <f t="shared" si="1"/>
        <v>4.7410875212517567</v>
      </c>
      <c r="H111" s="6">
        <v>1</v>
      </c>
      <c r="I111" t="s">
        <v>38</v>
      </c>
      <c r="J111" s="6">
        <v>44.7</v>
      </c>
      <c r="K111" s="26">
        <f t="shared" si="41"/>
        <v>794.41338980354726</v>
      </c>
      <c r="L111" s="6">
        <f t="shared" si="15"/>
        <v>1278.4844224000001</v>
      </c>
      <c r="M111" s="6">
        <f t="shared" si="28"/>
        <v>0.60000000000002274</v>
      </c>
      <c r="N111" s="6">
        <f t="shared" si="34"/>
        <v>0.96560640000003661</v>
      </c>
      <c r="O111" s="6">
        <f t="shared" si="35"/>
        <v>135.94247594050739</v>
      </c>
      <c r="P111" s="6">
        <f t="shared" si="23"/>
        <v>218.77820799999995</v>
      </c>
      <c r="Q111" s="1">
        <v>4186</v>
      </c>
      <c r="R111" s="1">
        <v>99</v>
      </c>
      <c r="S111" s="1">
        <v>0</v>
      </c>
      <c r="T111" s="6">
        <f t="shared" si="10"/>
        <v>105</v>
      </c>
      <c r="U111" s="20">
        <v>3.4000000000000002E-2</v>
      </c>
      <c r="V111" s="20">
        <v>0.06</v>
      </c>
      <c r="W111" s="21" t="s">
        <v>45</v>
      </c>
      <c r="X111" s="22">
        <f t="shared" si="39"/>
        <v>8.3333333333333329E-2</v>
      </c>
      <c r="Y111" s="22"/>
      <c r="Z111" s="22"/>
      <c r="AA111" s="27">
        <f t="shared" si="29"/>
        <v>43630.280878646721</v>
      </c>
      <c r="AB111" s="27">
        <f t="shared" si="24"/>
        <v>43630.197545313385</v>
      </c>
      <c r="AC111" s="25">
        <f t="shared" si="25"/>
        <v>2.6454619800570072</v>
      </c>
      <c r="AD111" s="28"/>
      <c r="AE111" s="28"/>
      <c r="AF111" s="14">
        <f t="shared" si="26"/>
        <v>2.5146000000000955E-3</v>
      </c>
      <c r="AG111" s="14">
        <f t="shared" si="27"/>
        <v>3.0175200000001146E-4</v>
      </c>
      <c r="AH111" s="14">
        <f t="shared" si="30"/>
        <v>2.816352000000107E-3</v>
      </c>
      <c r="AI111" s="29">
        <v>16</v>
      </c>
      <c r="AJ111" s="30"/>
      <c r="AK111" s="6"/>
      <c r="AL111" s="31"/>
      <c r="AM111" s="6">
        <f t="shared" si="31"/>
        <v>11.399999999999999</v>
      </c>
      <c r="AN111" s="74">
        <f t="shared" si="32"/>
        <v>3.4000000000000002E-2</v>
      </c>
    </row>
    <row r="112" spans="1:40" x14ac:dyDescent="0.3">
      <c r="C112" s="14"/>
      <c r="D112" s="14"/>
      <c r="E112" s="14"/>
      <c r="F112" s="34"/>
      <c r="G112" s="33">
        <f t="shared" si="1"/>
        <v>5.1466422092635185</v>
      </c>
      <c r="H112" s="6">
        <v>1</v>
      </c>
      <c r="I112" t="s">
        <v>212</v>
      </c>
      <c r="J112" s="6">
        <v>5.4</v>
      </c>
      <c r="K112" s="26">
        <f>K$111+J112</f>
        <v>799.81338980354724</v>
      </c>
      <c r="L112" s="6">
        <f t="shared" si="15"/>
        <v>1287.17488</v>
      </c>
      <c r="M112" s="6">
        <f t="shared" si="28"/>
        <v>5.3999999999999773</v>
      </c>
      <c r="N112" s="6">
        <f t="shared" si="34"/>
        <v>8.6904575999999647</v>
      </c>
      <c r="O112" s="6">
        <f t="shared" si="35"/>
        <v>130.54247594050742</v>
      </c>
      <c r="P112" s="6">
        <f t="shared" si="23"/>
        <v>210.08775039999998</v>
      </c>
      <c r="Q112" s="1">
        <v>4292</v>
      </c>
      <c r="R112" s="1">
        <v>418</v>
      </c>
      <c r="S112" s="1">
        <v>282</v>
      </c>
      <c r="T112" s="6">
        <f t="shared" si="10"/>
        <v>106</v>
      </c>
      <c r="U112" s="20">
        <v>0.01</v>
      </c>
      <c r="V112" s="20">
        <v>0.05</v>
      </c>
      <c r="W112" s="21" t="s">
        <v>45</v>
      </c>
      <c r="X112" s="22">
        <f t="shared" si="39"/>
        <v>8.3333333333333329E-2</v>
      </c>
      <c r="Y112" s="22"/>
      <c r="Z112" s="22"/>
      <c r="AA112" s="27">
        <f t="shared" si="29"/>
        <v>43630.297776758722</v>
      </c>
      <c r="AB112" s="27">
        <f t="shared" si="24"/>
        <v>43630.214443425386</v>
      </c>
      <c r="AC112" s="25">
        <f t="shared" si="25"/>
        <v>2.6623600920574972</v>
      </c>
      <c r="AD112" s="28"/>
      <c r="AE112" s="28"/>
      <c r="AF112" s="14">
        <f t="shared" si="26"/>
        <v>1.5087599999999939E-2</v>
      </c>
      <c r="AG112" s="14">
        <f t="shared" si="27"/>
        <v>1.8105119999999926E-3</v>
      </c>
      <c r="AH112" s="14">
        <f t="shared" si="30"/>
        <v>1.689811199999993E-2</v>
      </c>
      <c r="AI112" s="29">
        <v>24</v>
      </c>
      <c r="AJ112" s="30"/>
      <c r="AK112" s="6"/>
      <c r="AL112" s="31"/>
      <c r="AM112" s="6">
        <f t="shared" si="31"/>
        <v>21</v>
      </c>
      <c r="AN112" s="74">
        <f t="shared" si="32"/>
        <v>0.01</v>
      </c>
    </row>
    <row r="113" spans="1:40" x14ac:dyDescent="0.3">
      <c r="C113" s="14"/>
      <c r="D113" s="14"/>
      <c r="E113" s="14"/>
      <c r="F113" s="34"/>
      <c r="G113" s="33">
        <f t="shared" si="1"/>
        <v>5.304357921180781</v>
      </c>
      <c r="H113" s="6">
        <v>1</v>
      </c>
      <c r="I113" t="s">
        <v>208</v>
      </c>
      <c r="J113" s="6">
        <v>7.5</v>
      </c>
      <c r="K113" s="26">
        <f t="shared" ref="K113:K118" si="42">K$111+J113</f>
        <v>801.91338980354726</v>
      </c>
      <c r="L113" s="6">
        <f t="shared" si="15"/>
        <v>1290.5545024</v>
      </c>
      <c r="M113" s="6">
        <f t="shared" si="28"/>
        <v>2.1000000000000227</v>
      </c>
      <c r="N113" s="6">
        <f t="shared" si="34"/>
        <v>3.379622400000037</v>
      </c>
      <c r="O113" s="6">
        <f t="shared" si="35"/>
        <v>128.44247594050739</v>
      </c>
      <c r="P113" s="6">
        <f t="shared" si="23"/>
        <v>206.70812799999993</v>
      </c>
      <c r="Q113" s="1">
        <v>4639</v>
      </c>
      <c r="R113" s="1">
        <v>160</v>
      </c>
      <c r="S113" s="1">
        <v>12</v>
      </c>
      <c r="T113" s="6">
        <f t="shared" si="10"/>
        <v>347</v>
      </c>
      <c r="U113" s="20">
        <v>1.0999999999999999E-2</v>
      </c>
      <c r="V113" s="20">
        <v>3.7999999999999999E-2</v>
      </c>
      <c r="W113" s="21" t="s">
        <v>45</v>
      </c>
      <c r="X113" s="22">
        <f t="shared" si="39"/>
        <v>8.3333333333333329E-2</v>
      </c>
      <c r="Y113" s="22"/>
      <c r="Z113" s="22"/>
      <c r="AA113" s="27">
        <f t="shared" si="29"/>
        <v>43630.304348246718</v>
      </c>
      <c r="AB113" s="27">
        <f t="shared" si="24"/>
        <v>43630.221014913383</v>
      </c>
      <c r="AC113" s="25">
        <f t="shared" si="25"/>
        <v>2.6689315800540498</v>
      </c>
      <c r="AD113" s="28"/>
      <c r="AE113" s="28"/>
      <c r="AF113" s="14">
        <f t="shared" si="26"/>
        <v>5.8674000000000642E-3</v>
      </c>
      <c r="AG113" s="14">
        <f t="shared" si="27"/>
        <v>7.0408800000000766E-4</v>
      </c>
      <c r="AH113" s="14">
        <f t="shared" si="30"/>
        <v>6.5714880000000715E-3</v>
      </c>
      <c r="AI113" s="29">
        <v>24</v>
      </c>
      <c r="AJ113" s="30"/>
      <c r="AK113" s="6"/>
      <c r="AL113" s="31"/>
      <c r="AM113" s="6">
        <f t="shared" si="31"/>
        <v>20.6</v>
      </c>
      <c r="AN113" s="74">
        <f t="shared" si="32"/>
        <v>1.0999999999999999E-2</v>
      </c>
    </row>
    <row r="114" spans="1:40" x14ac:dyDescent="0.3">
      <c r="C114" s="14"/>
      <c r="D114" s="14"/>
      <c r="E114" s="14"/>
      <c r="F114" s="34" t="s">
        <v>10</v>
      </c>
      <c r="G114" s="33">
        <f t="shared" si="1"/>
        <v>5.7222021451452747</v>
      </c>
      <c r="H114" s="6">
        <v>1</v>
      </c>
      <c r="I114" t="s">
        <v>215</v>
      </c>
      <c r="J114" s="6">
        <v>12.6</v>
      </c>
      <c r="K114" s="26">
        <f t="shared" si="42"/>
        <v>807.01338980354728</v>
      </c>
      <c r="L114" s="6">
        <f t="shared" si="15"/>
        <v>1298.7621568000002</v>
      </c>
      <c r="M114" s="6">
        <f t="shared" si="28"/>
        <v>5.1000000000000227</v>
      </c>
      <c r="N114" s="6">
        <f t="shared" si="34"/>
        <v>8.2076544000000364</v>
      </c>
      <c r="O114" s="6">
        <f t="shared" si="35"/>
        <v>123.34247594050737</v>
      </c>
      <c r="P114" s="6">
        <f t="shared" si="23"/>
        <v>198.50047359999991</v>
      </c>
      <c r="Q114" s="1">
        <v>5150</v>
      </c>
      <c r="R114" s="1">
        <v>704</v>
      </c>
      <c r="S114" s="1">
        <v>10</v>
      </c>
      <c r="T114" s="6">
        <f t="shared" si="10"/>
        <v>511</v>
      </c>
      <c r="U114" s="20">
        <v>2.5999999999999999E-2</v>
      </c>
      <c r="V114" s="20">
        <v>4.7E-2</v>
      </c>
      <c r="W114" s="21" t="s">
        <v>45</v>
      </c>
      <c r="X114" s="22">
        <f t="shared" si="39"/>
        <v>8.3333333333333329E-2</v>
      </c>
      <c r="Y114" s="22"/>
      <c r="Z114" s="22"/>
      <c r="AA114" s="27">
        <f t="shared" si="29"/>
        <v>43630.321758422717</v>
      </c>
      <c r="AB114" s="27">
        <f t="shared" si="24"/>
        <v>43630.238425089381</v>
      </c>
      <c r="AC114" s="25">
        <f t="shared" si="25"/>
        <v>2.6863417560525704</v>
      </c>
      <c r="AD114" s="28"/>
      <c r="AE114" s="28"/>
      <c r="AF114" s="14">
        <f t="shared" si="26"/>
        <v>1.5544800000000069E-2</v>
      </c>
      <c r="AG114" s="14">
        <f t="shared" si="27"/>
        <v>1.8653760000000082E-3</v>
      </c>
      <c r="AH114" s="14">
        <f t="shared" si="30"/>
        <v>1.7410176000000076E-2</v>
      </c>
      <c r="AI114" s="29">
        <v>22</v>
      </c>
      <c r="AJ114" s="30"/>
      <c r="AK114" s="6"/>
      <c r="AL114" s="31"/>
      <c r="AM114" s="6">
        <f t="shared" si="31"/>
        <v>14.6</v>
      </c>
      <c r="AN114" s="74">
        <f t="shared" si="32"/>
        <v>2.5999999999999999E-2</v>
      </c>
    </row>
    <row r="115" spans="1:40" x14ac:dyDescent="0.3">
      <c r="C115" s="14"/>
      <c r="D115" s="14"/>
      <c r="E115" s="14"/>
      <c r="F115" s="34" t="s">
        <v>11</v>
      </c>
      <c r="G115" s="33">
        <f t="shared" si="1"/>
        <v>5.9159671626985073</v>
      </c>
      <c r="H115" s="6">
        <v>1</v>
      </c>
      <c r="I115" t="s">
        <v>209</v>
      </c>
      <c r="J115" s="6">
        <v>16.899999999999999</v>
      </c>
      <c r="K115" s="26">
        <f t="shared" si="42"/>
        <v>811.31338980354724</v>
      </c>
      <c r="L115" s="6">
        <f t="shared" si="15"/>
        <v>1305.6823360000001</v>
      </c>
      <c r="M115" s="6">
        <f t="shared" si="28"/>
        <v>4.2999999999999545</v>
      </c>
      <c r="N115" s="6">
        <f t="shared" si="34"/>
        <v>6.9201791999999269</v>
      </c>
      <c r="O115" s="6">
        <f t="shared" si="35"/>
        <v>119.04247594050742</v>
      </c>
      <c r="P115" s="6">
        <f t="shared" si="23"/>
        <v>191.58029439999999</v>
      </c>
      <c r="Q115" s="1">
        <v>4365</v>
      </c>
      <c r="R115" s="1">
        <v>27</v>
      </c>
      <c r="S115" s="1">
        <v>802</v>
      </c>
      <c r="T115" s="6">
        <f t="shared" si="10"/>
        <v>-785</v>
      </c>
      <c r="U115" s="20">
        <v>-0.04</v>
      </c>
      <c r="V115" s="20">
        <v>8.0000000000000002E-3</v>
      </c>
      <c r="W115" s="21" t="s">
        <v>45</v>
      </c>
      <c r="X115" s="22">
        <f t="shared" si="39"/>
        <v>8.3333333333333329E-2</v>
      </c>
      <c r="Y115" s="22"/>
      <c r="Z115" s="22"/>
      <c r="AA115" s="27">
        <f t="shared" si="29"/>
        <v>43630.329831965115</v>
      </c>
      <c r="AB115" s="27">
        <f t="shared" si="24"/>
        <v>43630.246498631779</v>
      </c>
      <c r="AC115" s="25">
        <f t="shared" si="25"/>
        <v>2.6944152984506218</v>
      </c>
      <c r="AD115" s="28"/>
      <c r="AE115" s="28"/>
      <c r="AF115" s="14">
        <f t="shared" si="26"/>
        <v>7.2085199999999241E-3</v>
      </c>
      <c r="AG115" s="14">
        <f t="shared" si="27"/>
        <v>8.6502239999999083E-4</v>
      </c>
      <c r="AH115" s="14">
        <f t="shared" si="30"/>
        <v>8.0735423999999147E-3</v>
      </c>
      <c r="AI115" s="29">
        <v>40</v>
      </c>
      <c r="AJ115" s="30"/>
      <c r="AK115" s="6"/>
      <c r="AL115" s="31"/>
      <c r="AM115" s="6">
        <f t="shared" si="31"/>
        <v>47</v>
      </c>
      <c r="AN115" s="74">
        <f t="shared" si="32"/>
        <v>-0.04</v>
      </c>
    </row>
    <row r="116" spans="1:40" x14ac:dyDescent="0.3">
      <c r="C116" s="14"/>
      <c r="D116" s="14"/>
      <c r="E116" s="14"/>
      <c r="F116" s="34" t="s">
        <v>64</v>
      </c>
      <c r="G116" s="33">
        <f t="shared" si="1"/>
        <v>5.9852927503525279</v>
      </c>
      <c r="H116" s="6">
        <v>1</v>
      </c>
      <c r="I116" t="s">
        <v>216</v>
      </c>
      <c r="J116" s="6">
        <v>17.399999999999999</v>
      </c>
      <c r="K116" s="26">
        <f t="shared" si="42"/>
        <v>811.81338980354724</v>
      </c>
      <c r="L116" s="6">
        <f t="shared" si="15"/>
        <v>1306.4870080000001</v>
      </c>
      <c r="M116" s="6">
        <f t="shared" si="28"/>
        <v>0.5</v>
      </c>
      <c r="N116" s="6">
        <f t="shared" si="34"/>
        <v>0.80467200000000005</v>
      </c>
      <c r="O116" s="6">
        <f t="shared" si="35"/>
        <v>118.54247594050742</v>
      </c>
      <c r="P116" s="6">
        <f t="shared" si="23"/>
        <v>190.77562239999997</v>
      </c>
      <c r="Q116" s="1">
        <v>4637</v>
      </c>
      <c r="R116" s="1">
        <v>229</v>
      </c>
      <c r="S116" s="1">
        <v>0</v>
      </c>
      <c r="T116" s="6">
        <f t="shared" si="10"/>
        <v>272</v>
      </c>
      <c r="U116" s="20">
        <v>8.5999999999999993E-2</v>
      </c>
      <c r="V116" s="20">
        <v>0.115</v>
      </c>
      <c r="W116" s="21" t="s">
        <v>45</v>
      </c>
      <c r="X116" s="22">
        <f t="shared" si="39"/>
        <v>8.3333333333333329E-2</v>
      </c>
      <c r="Y116" s="22"/>
      <c r="Z116" s="22"/>
      <c r="AA116" s="27">
        <f t="shared" si="29"/>
        <v>43630.332720531267</v>
      </c>
      <c r="AB116" s="27">
        <f t="shared" si="24"/>
        <v>43630.249387197931</v>
      </c>
      <c r="AC116" s="25">
        <f t="shared" si="25"/>
        <v>2.6973038646028726</v>
      </c>
      <c r="AD116" s="28"/>
      <c r="AE116" s="28"/>
      <c r="AF116" s="14">
        <f t="shared" si="26"/>
        <v>2.5790769230769231E-3</v>
      </c>
      <c r="AG116" s="14">
        <f t="shared" si="27"/>
        <v>3.0948923076923074E-4</v>
      </c>
      <c r="AH116" s="14">
        <f t="shared" si="30"/>
        <v>2.8885661538461537E-3</v>
      </c>
      <c r="AI116" s="29">
        <v>13</v>
      </c>
      <c r="AJ116" s="30"/>
      <c r="AK116" s="6"/>
      <c r="AL116" s="31"/>
      <c r="AM116" s="6">
        <f t="shared" si="31"/>
        <v>-9.3999999999999986</v>
      </c>
      <c r="AN116" s="74">
        <f t="shared" si="32"/>
        <v>8.5999999999999993E-2</v>
      </c>
    </row>
    <row r="117" spans="1:40" x14ac:dyDescent="0.3">
      <c r="C117" s="14"/>
      <c r="D117" s="14"/>
      <c r="E117" s="14"/>
      <c r="F117" s="34"/>
      <c r="G117" s="33">
        <f t="shared" si="1"/>
        <v>6.0374693769263104</v>
      </c>
      <c r="H117" s="6">
        <v>1</v>
      </c>
      <c r="I117" t="s">
        <v>210</v>
      </c>
      <c r="J117" s="6">
        <v>18.5</v>
      </c>
      <c r="K117" s="26">
        <f t="shared" si="42"/>
        <v>812.91338980354726</v>
      </c>
      <c r="L117" s="6">
        <f t="shared" si="15"/>
        <v>1308.2572864000001</v>
      </c>
      <c r="M117" s="6">
        <f t="shared" si="28"/>
        <v>1.1000000000000227</v>
      </c>
      <c r="N117" s="6">
        <f t="shared" si="34"/>
        <v>1.7702784000000367</v>
      </c>
      <c r="O117" s="6">
        <f t="shared" si="35"/>
        <v>117.44247594050739</v>
      </c>
      <c r="P117" s="6">
        <f t="shared" si="23"/>
        <v>189.00534399999995</v>
      </c>
      <c r="Q117" s="1">
        <v>4381</v>
      </c>
      <c r="R117" s="1">
        <v>20</v>
      </c>
      <c r="S117" s="1">
        <v>267</v>
      </c>
      <c r="T117" s="6">
        <f t="shared" si="10"/>
        <v>-256</v>
      </c>
      <c r="U117" s="20">
        <v>-2.1000000000000001E-2</v>
      </c>
      <c r="V117" s="20">
        <v>0.105</v>
      </c>
      <c r="W117" s="21" t="s">
        <v>45</v>
      </c>
      <c r="X117" s="22">
        <f t="shared" si="39"/>
        <v>8.3333333333333329E-2</v>
      </c>
      <c r="Y117" s="22"/>
      <c r="Z117" s="22"/>
      <c r="AA117" s="27">
        <f t="shared" si="29"/>
        <v>43630.334894557374</v>
      </c>
      <c r="AB117" s="27">
        <f t="shared" si="24"/>
        <v>43630.251561224039</v>
      </c>
      <c r="AC117" s="25">
        <f t="shared" si="25"/>
        <v>2.6994778907101136</v>
      </c>
      <c r="AD117" s="28"/>
      <c r="AE117" s="28"/>
      <c r="AF117" s="14">
        <f t="shared" si="26"/>
        <v>1.9410947368421454E-3</v>
      </c>
      <c r="AG117" s="14">
        <f t="shared" si="27"/>
        <v>2.3293136842105744E-4</v>
      </c>
      <c r="AH117" s="14">
        <f t="shared" si="30"/>
        <v>2.174026105263203E-3</v>
      </c>
      <c r="AI117" s="29">
        <v>38</v>
      </c>
      <c r="AJ117" s="30"/>
      <c r="AK117" s="6"/>
      <c r="AL117" s="31"/>
      <c r="AM117" s="6">
        <f t="shared" si="31"/>
        <v>36.549999999999997</v>
      </c>
      <c r="AN117" s="74">
        <f t="shared" si="32"/>
        <v>-2.1000000000000001E-2</v>
      </c>
    </row>
    <row r="118" spans="1:40" x14ac:dyDescent="0.3">
      <c r="C118" s="14"/>
      <c r="D118" s="14"/>
      <c r="E118" s="14"/>
      <c r="F118" s="34"/>
      <c r="G118" s="33">
        <f t="shared" si="1"/>
        <v>6.4268018774455413</v>
      </c>
      <c r="H118" s="6">
        <v>1</v>
      </c>
      <c r="I118" t="s">
        <v>211</v>
      </c>
      <c r="J118" s="6">
        <v>23.9</v>
      </c>
      <c r="K118" s="26">
        <f t="shared" si="42"/>
        <v>818.31338980354724</v>
      </c>
      <c r="L118" s="6">
        <f t="shared" si="15"/>
        <v>1316.9477440000001</v>
      </c>
      <c r="M118" s="6">
        <f t="shared" si="28"/>
        <v>5.3999999999999773</v>
      </c>
      <c r="N118" s="6">
        <f t="shared" si="34"/>
        <v>8.6904575999999647</v>
      </c>
      <c r="O118" s="6">
        <f t="shared" si="35"/>
        <v>112.04247594050742</v>
      </c>
      <c r="P118" s="6">
        <f t="shared" si="23"/>
        <v>180.31488639999998</v>
      </c>
      <c r="Q118" s="1">
        <v>4323</v>
      </c>
      <c r="R118" s="1">
        <v>168</v>
      </c>
      <c r="S118" s="1">
        <v>291</v>
      </c>
      <c r="T118" s="6">
        <f t="shared" si="10"/>
        <v>-58</v>
      </c>
      <c r="U118" s="20">
        <v>0</v>
      </c>
      <c r="V118" s="20">
        <v>0.105</v>
      </c>
      <c r="W118" s="21" t="s">
        <v>45</v>
      </c>
      <c r="X118" s="22">
        <f t="shared" si="39"/>
        <v>8.3333333333333329E-2</v>
      </c>
      <c r="Y118" s="22"/>
      <c r="Z118" s="22"/>
      <c r="AA118" s="27">
        <f t="shared" si="29"/>
        <v>43630.351116744896</v>
      </c>
      <c r="AB118" s="27">
        <f t="shared" si="24"/>
        <v>43630.26778341156</v>
      </c>
      <c r="AC118" s="25">
        <f t="shared" si="25"/>
        <v>2.7157000782317482</v>
      </c>
      <c r="AD118" s="28"/>
      <c r="AE118" s="28"/>
      <c r="AF118" s="14">
        <f t="shared" si="26"/>
        <v>1.4484095999999941E-2</v>
      </c>
      <c r="AG118" s="14">
        <f t="shared" si="27"/>
        <v>1.7380915199999929E-3</v>
      </c>
      <c r="AH118" s="14">
        <f t="shared" si="30"/>
        <v>1.6222187519999934E-2</v>
      </c>
      <c r="AI118" s="29"/>
      <c r="AJ118" s="30"/>
      <c r="AK118" s="6"/>
      <c r="AL118" s="31"/>
      <c r="AM118" s="6">
        <f t="shared" si="31"/>
        <v>25</v>
      </c>
      <c r="AN118" s="74">
        <f t="shared" si="32"/>
        <v>0</v>
      </c>
    </row>
    <row r="119" spans="1:40" x14ac:dyDescent="0.3">
      <c r="A119" t="s">
        <v>24</v>
      </c>
      <c r="B119">
        <v>1</v>
      </c>
      <c r="C119" s="14">
        <v>9.3055555555555558E-2</v>
      </c>
      <c r="D119" s="14">
        <f>SUM(AF112:AF119)</f>
        <v>0.10413301432658556</v>
      </c>
      <c r="E119" s="14"/>
      <c r="F119" s="34" t="s">
        <v>213</v>
      </c>
      <c r="G119" s="33">
        <f t="shared" si="1"/>
        <v>7.5401829463080503</v>
      </c>
      <c r="H119" s="6">
        <v>1</v>
      </c>
      <c r="I119" t="s">
        <v>39</v>
      </c>
      <c r="J119" s="6">
        <v>39.6</v>
      </c>
      <c r="K119" s="26">
        <v>833.75586574405463</v>
      </c>
      <c r="L119" s="6">
        <f t="shared" si="15"/>
        <v>1341.8</v>
      </c>
      <c r="M119" s="6">
        <f t="shared" si="28"/>
        <v>15.442475940507393</v>
      </c>
      <c r="N119" s="6">
        <f t="shared" si="34"/>
        <v>24.85225599999993</v>
      </c>
      <c r="O119" s="6">
        <f t="shared" si="35"/>
        <v>96.600000000000023</v>
      </c>
      <c r="P119" s="6">
        <f t="shared" si="23"/>
        <v>155.46263040000005</v>
      </c>
      <c r="Q119" s="1">
        <v>4459</v>
      </c>
      <c r="R119" s="1">
        <v>936</v>
      </c>
      <c r="S119" s="1">
        <v>796</v>
      </c>
      <c r="T119" s="6">
        <f t="shared" si="10"/>
        <v>136</v>
      </c>
      <c r="U119" s="20">
        <v>0</v>
      </c>
      <c r="V119" s="20">
        <v>7.0999999999999994E-2</v>
      </c>
      <c r="W119" s="21" t="s">
        <v>45</v>
      </c>
      <c r="X119" s="22">
        <f t="shared" si="39"/>
        <v>8.3333333333333329E-2</v>
      </c>
      <c r="Y119" s="22"/>
      <c r="Z119" s="22"/>
      <c r="AA119" s="27">
        <f t="shared" si="29"/>
        <v>43630.397507622765</v>
      </c>
      <c r="AB119" s="27">
        <f t="shared" si="24"/>
        <v>43630.31417428943</v>
      </c>
      <c r="AC119" s="25">
        <f t="shared" si="25"/>
        <v>2.7620909561010194</v>
      </c>
      <c r="AD119" s="28"/>
      <c r="AE119" s="28"/>
      <c r="AF119" s="14">
        <f t="shared" si="26"/>
        <v>4.1420426666666545E-2</v>
      </c>
      <c r="AG119" s="14">
        <f t="shared" si="27"/>
        <v>4.9704511999999852E-3</v>
      </c>
      <c r="AH119" s="14">
        <f t="shared" si="30"/>
        <v>4.6390877866666527E-2</v>
      </c>
      <c r="AI119" s="29">
        <v>25</v>
      </c>
      <c r="AJ119" s="30"/>
      <c r="AK119" s="6"/>
      <c r="AL119" s="31"/>
      <c r="AM119" s="6">
        <f t="shared" si="31"/>
        <v>25</v>
      </c>
      <c r="AN119" s="74">
        <f t="shared" si="32"/>
        <v>0</v>
      </c>
    </row>
    <row r="120" spans="1:40" x14ac:dyDescent="0.3">
      <c r="C120" s="14"/>
      <c r="D120" s="14"/>
      <c r="E120" s="14"/>
      <c r="F120" s="34"/>
      <c r="G120" s="33">
        <f t="shared" si="1"/>
        <v>8.0520830858149566</v>
      </c>
      <c r="H120" s="6">
        <v>1</v>
      </c>
      <c r="I120" t="s">
        <v>222</v>
      </c>
      <c r="J120" s="6">
        <v>7.1</v>
      </c>
      <c r="K120" s="26">
        <f>$K$119+J120</f>
        <v>840.85586574405465</v>
      </c>
      <c r="L120" s="6">
        <f t="shared" si="15"/>
        <v>1353.2263424</v>
      </c>
      <c r="M120" s="6">
        <f t="shared" si="28"/>
        <v>7.1000000000000227</v>
      </c>
      <c r="N120" s="6">
        <f t="shared" si="34"/>
        <v>11.426342400000037</v>
      </c>
      <c r="O120" s="6">
        <f t="shared" si="35"/>
        <v>89.5</v>
      </c>
      <c r="P120" s="6">
        <f t="shared" si="23"/>
        <v>144.03628800000001</v>
      </c>
      <c r="Q120" s="1">
        <v>4495</v>
      </c>
      <c r="R120" s="1">
        <v>289</v>
      </c>
      <c r="S120" s="1">
        <v>254</v>
      </c>
      <c r="T120" s="6">
        <f t="shared" si="10"/>
        <v>36</v>
      </c>
      <c r="U120" s="20">
        <v>2E-3</v>
      </c>
      <c r="V120" s="20">
        <v>0.03</v>
      </c>
      <c r="W120" s="21" t="s">
        <v>45</v>
      </c>
      <c r="X120" s="22">
        <f t="shared" si="39"/>
        <v>8.3333333333333329E-2</v>
      </c>
      <c r="Y120" s="22"/>
      <c r="Z120" s="22"/>
      <c r="AA120" s="27">
        <f t="shared" si="29"/>
        <v>43630.418836795245</v>
      </c>
      <c r="AB120" s="27">
        <f t="shared" si="24"/>
        <v>43630.335503461909</v>
      </c>
      <c r="AC120" s="25">
        <f t="shared" si="25"/>
        <v>2.7834201285804738</v>
      </c>
      <c r="AD120" s="28"/>
      <c r="AE120" s="28"/>
      <c r="AF120" s="14">
        <f t="shared" si="26"/>
        <v>1.9043904000000059E-2</v>
      </c>
      <c r="AG120" s="14">
        <f t="shared" si="27"/>
        <v>2.2852684800000072E-3</v>
      </c>
      <c r="AH120" s="14">
        <f t="shared" si="30"/>
        <v>2.1329172480000068E-2</v>
      </c>
      <c r="AI120" s="29"/>
      <c r="AJ120" s="30"/>
      <c r="AK120" s="6"/>
      <c r="AL120" s="31"/>
      <c r="AM120" s="6">
        <f t="shared" si="31"/>
        <v>24.2</v>
      </c>
      <c r="AN120" s="74">
        <f t="shared" si="32"/>
        <v>2E-3</v>
      </c>
    </row>
    <row r="121" spans="1:40" x14ac:dyDescent="0.3">
      <c r="C121" s="14"/>
      <c r="D121" s="14"/>
      <c r="E121" s="14"/>
      <c r="F121" s="34"/>
      <c r="G121" s="33">
        <f t="shared" si="1"/>
        <v>8.2045993786887266</v>
      </c>
      <c r="H121" s="6">
        <v>1</v>
      </c>
      <c r="I121" t="s">
        <v>217</v>
      </c>
      <c r="J121" s="6">
        <v>9.3000000000000007</v>
      </c>
      <c r="K121" s="26">
        <f t="shared" ref="K121:K126" si="43">$K$119+J121</f>
        <v>843.05586574405459</v>
      </c>
      <c r="L121" s="6">
        <f t="shared" si="15"/>
        <v>1356.7668991999999</v>
      </c>
      <c r="M121" s="6">
        <f t="shared" si="28"/>
        <v>2.1999999999999318</v>
      </c>
      <c r="N121" s="6">
        <f t="shared" si="34"/>
        <v>3.5405567999998904</v>
      </c>
      <c r="O121" s="6">
        <f t="shared" si="35"/>
        <v>87.300000000000068</v>
      </c>
      <c r="P121" s="6">
        <f t="shared" si="23"/>
        <v>140.49573120000011</v>
      </c>
      <c r="Q121" s="1">
        <v>4579</v>
      </c>
      <c r="R121" s="1">
        <v>142</v>
      </c>
      <c r="S121" s="1">
        <v>62</v>
      </c>
      <c r="T121" s="6">
        <f t="shared" si="10"/>
        <v>84</v>
      </c>
      <c r="U121" s="20">
        <v>8.0000000000000002E-3</v>
      </c>
      <c r="V121" s="20">
        <v>4.3999999999999997E-2</v>
      </c>
      <c r="W121" s="21" t="s">
        <v>45</v>
      </c>
      <c r="X121" s="22">
        <f t="shared" si="39"/>
        <v>8.3333333333333329E-2</v>
      </c>
      <c r="Y121" s="22"/>
      <c r="Z121" s="22"/>
      <c r="AA121" s="27">
        <f t="shared" si="29"/>
        <v>43630.425191640781</v>
      </c>
      <c r="AB121" s="27">
        <f t="shared" si="24"/>
        <v>43630.341858307445</v>
      </c>
      <c r="AC121" s="25">
        <f t="shared" si="25"/>
        <v>2.7897749741168809</v>
      </c>
      <c r="AD121" s="28"/>
      <c r="AE121" s="28"/>
      <c r="AF121" s="14">
        <f t="shared" si="26"/>
        <v>5.673969230769055E-3</v>
      </c>
      <c r="AG121" s="14">
        <f t="shared" si="27"/>
        <v>6.8087630769228654E-4</v>
      </c>
      <c r="AH121" s="14">
        <f t="shared" si="30"/>
        <v>6.3548455384613411E-3</v>
      </c>
      <c r="AI121" s="29">
        <v>26</v>
      </c>
      <c r="AJ121" s="30"/>
      <c r="AK121" s="6"/>
      <c r="AL121" s="31"/>
      <c r="AM121" s="6">
        <f t="shared" si="31"/>
        <v>21.8</v>
      </c>
      <c r="AN121" s="74">
        <f t="shared" si="32"/>
        <v>8.0000000000000002E-3</v>
      </c>
    </row>
    <row r="122" spans="1:40" x14ac:dyDescent="0.3">
      <c r="C122" s="14"/>
      <c r="D122" s="14"/>
      <c r="E122" s="14"/>
      <c r="F122" s="34"/>
      <c r="G122" s="33">
        <f t="shared" si="1"/>
        <v>8.2537575226742774</v>
      </c>
      <c r="H122" s="6">
        <v>1</v>
      </c>
      <c r="I122" t="s">
        <v>218</v>
      </c>
      <c r="J122" s="6">
        <v>9.9</v>
      </c>
      <c r="K122" s="26">
        <f t="shared" si="43"/>
        <v>843.65586574405461</v>
      </c>
      <c r="L122" s="6">
        <f t="shared" si="15"/>
        <v>1357.7325056</v>
      </c>
      <c r="M122" s="6">
        <f t="shared" si="28"/>
        <v>0.60000000000002274</v>
      </c>
      <c r="N122" s="6">
        <f t="shared" si="34"/>
        <v>0.96560640000003661</v>
      </c>
      <c r="O122" s="6">
        <f t="shared" si="35"/>
        <v>86.700000000000045</v>
      </c>
      <c r="P122" s="6">
        <f t="shared" si="23"/>
        <v>139.5301248000001</v>
      </c>
      <c r="Q122" s="1">
        <v>4787</v>
      </c>
      <c r="R122" s="1">
        <v>150</v>
      </c>
      <c r="S122" s="1">
        <v>0</v>
      </c>
      <c r="T122" s="6">
        <f t="shared" si="10"/>
        <v>208</v>
      </c>
      <c r="U122" s="20">
        <v>6.4000000000000001E-2</v>
      </c>
      <c r="V122" s="20">
        <v>9.7000000000000003E-2</v>
      </c>
      <c r="W122" s="21" t="s">
        <v>45</v>
      </c>
      <c r="X122" s="22">
        <f t="shared" si="39"/>
        <v>8.3333333333333329E-2</v>
      </c>
      <c r="Y122" s="22"/>
      <c r="Z122" s="22"/>
      <c r="AA122" s="27">
        <f t="shared" si="29"/>
        <v>43630.427239896781</v>
      </c>
      <c r="AB122" s="27">
        <f t="shared" si="24"/>
        <v>43630.343906563445</v>
      </c>
      <c r="AC122" s="25">
        <f t="shared" si="25"/>
        <v>2.7918232301162789</v>
      </c>
      <c r="AD122" s="28"/>
      <c r="AE122" s="28"/>
      <c r="AF122" s="14">
        <f t="shared" si="26"/>
        <v>1.8288000000000694E-3</v>
      </c>
      <c r="AG122" s="14">
        <f t="shared" si="27"/>
        <v>2.1945600000000833E-4</v>
      </c>
      <c r="AH122" s="14">
        <f t="shared" si="30"/>
        <v>2.0482560000000777E-3</v>
      </c>
      <c r="AI122" s="29">
        <v>22</v>
      </c>
      <c r="AJ122" s="30"/>
      <c r="AK122" s="6"/>
      <c r="AL122" s="31"/>
      <c r="AM122" s="6">
        <f t="shared" si="31"/>
        <v>-0.60000000000000142</v>
      </c>
      <c r="AN122" s="74">
        <f t="shared" si="32"/>
        <v>6.4000000000000001E-2</v>
      </c>
    </row>
    <row r="123" spans="1:40" x14ac:dyDescent="0.3">
      <c r="C123" s="14"/>
      <c r="D123" s="14"/>
      <c r="E123" s="14"/>
      <c r="F123" s="34"/>
      <c r="G123" s="33">
        <f t="shared" si="1"/>
        <v>8.9747436346951872</v>
      </c>
      <c r="H123" s="6">
        <v>1</v>
      </c>
      <c r="I123" t="s">
        <v>219</v>
      </c>
      <c r="J123" s="6">
        <v>19.899999999999999</v>
      </c>
      <c r="K123" s="26">
        <f t="shared" si="43"/>
        <v>853.65586574405461</v>
      </c>
      <c r="L123" s="6">
        <f t="shared" si="15"/>
        <v>1373.8259455999998</v>
      </c>
      <c r="M123" s="6">
        <f t="shared" si="28"/>
        <v>10</v>
      </c>
      <c r="N123" s="6">
        <f t="shared" si="34"/>
        <v>16.093440000000001</v>
      </c>
      <c r="O123" s="6">
        <f t="shared" si="35"/>
        <v>76.700000000000045</v>
      </c>
      <c r="P123" s="6">
        <f t="shared" si="23"/>
        <v>123.43668480000008</v>
      </c>
      <c r="Q123" s="1">
        <v>4876</v>
      </c>
      <c r="R123" s="1">
        <v>499</v>
      </c>
      <c r="S123" s="1">
        <v>393</v>
      </c>
      <c r="T123" s="6">
        <f t="shared" si="10"/>
        <v>89</v>
      </c>
      <c r="U123" s="20">
        <v>1E-3</v>
      </c>
      <c r="V123" s="20">
        <v>4.7E-2</v>
      </c>
      <c r="W123" s="21" t="s">
        <v>45</v>
      </c>
      <c r="X123" s="22">
        <f t="shared" si="39"/>
        <v>8.3333333333333329E-2</v>
      </c>
      <c r="Y123" s="22"/>
      <c r="Z123" s="22"/>
      <c r="AA123" s="27">
        <f t="shared" si="29"/>
        <v>43630.457280984781</v>
      </c>
      <c r="AB123" s="27">
        <f t="shared" si="24"/>
        <v>43630.373947651446</v>
      </c>
      <c r="AC123" s="25">
        <f t="shared" si="25"/>
        <v>2.8218643181171501</v>
      </c>
      <c r="AD123" s="28"/>
      <c r="AE123" s="28"/>
      <c r="AF123" s="14">
        <f t="shared" si="26"/>
        <v>2.68224E-2</v>
      </c>
      <c r="AG123" s="14">
        <f t="shared" si="27"/>
        <v>3.2186879999999999E-3</v>
      </c>
      <c r="AH123" s="14">
        <f t="shared" si="30"/>
        <v>3.0041088000000001E-2</v>
      </c>
      <c r="AI123" s="29"/>
      <c r="AJ123" s="30"/>
      <c r="AK123" s="6"/>
      <c r="AL123" s="31"/>
      <c r="AM123" s="6">
        <f t="shared" si="31"/>
        <v>24.6</v>
      </c>
      <c r="AN123" s="74">
        <f t="shared" si="32"/>
        <v>1E-3</v>
      </c>
    </row>
    <row r="124" spans="1:40" x14ac:dyDescent="0.3">
      <c r="C124" s="14"/>
      <c r="D124" s="14"/>
      <c r="E124" s="14"/>
      <c r="F124" s="34"/>
      <c r="G124" s="33">
        <f t="shared" si="1"/>
        <v>9.7858530107187107</v>
      </c>
      <c r="H124" s="6"/>
      <c r="I124" t="s">
        <v>220</v>
      </c>
      <c r="J124" s="6">
        <v>31.6</v>
      </c>
      <c r="K124" s="26">
        <f t="shared" si="43"/>
        <v>865.35586574405465</v>
      </c>
      <c r="L124" s="6">
        <f t="shared" si="15"/>
        <v>1392.6552704000001</v>
      </c>
      <c r="M124" s="6">
        <f t="shared" si="28"/>
        <v>11.700000000000045</v>
      </c>
      <c r="N124" s="6">
        <f t="shared" si="34"/>
        <v>18.829324800000073</v>
      </c>
      <c r="O124" s="6">
        <f t="shared" si="35"/>
        <v>65</v>
      </c>
      <c r="P124" s="6">
        <f t="shared" si="23"/>
        <v>104.60736</v>
      </c>
      <c r="Q124" s="1">
        <v>5380</v>
      </c>
      <c r="R124" s="1">
        <v>671</v>
      </c>
      <c r="S124" s="1">
        <v>160</v>
      </c>
      <c r="T124" s="6">
        <f t="shared" si="10"/>
        <v>504</v>
      </c>
      <c r="U124" s="20">
        <v>8.0000000000000002E-3</v>
      </c>
      <c r="V124" s="20">
        <v>4.1000000000000002E-2</v>
      </c>
      <c r="W124" s="21" t="s">
        <v>45</v>
      </c>
      <c r="X124" s="22">
        <f t="shared" si="39"/>
        <v>8.3333333333333329E-2</v>
      </c>
      <c r="Y124" s="22"/>
      <c r="Z124" s="22"/>
      <c r="AA124" s="27">
        <f t="shared" si="29"/>
        <v>43630.491077208782</v>
      </c>
      <c r="AB124" s="27">
        <f t="shared" si="24"/>
        <v>43630.407743875447</v>
      </c>
      <c r="AC124" s="25">
        <f t="shared" si="25"/>
        <v>2.8556605421181303</v>
      </c>
      <c r="AD124" s="28"/>
      <c r="AE124" s="28"/>
      <c r="AF124" s="14">
        <f t="shared" si="26"/>
        <v>3.0175200000000114E-2</v>
      </c>
      <c r="AG124" s="14">
        <f t="shared" si="27"/>
        <v>3.6210240000000135E-3</v>
      </c>
      <c r="AH124" s="14">
        <f t="shared" si="30"/>
        <v>3.3796224000000125E-2</v>
      </c>
      <c r="AI124" s="29">
        <v>26</v>
      </c>
      <c r="AJ124" s="30"/>
      <c r="AK124" s="6"/>
      <c r="AL124" s="31"/>
      <c r="AM124" s="6">
        <f t="shared" si="31"/>
        <v>21.8</v>
      </c>
      <c r="AN124" s="74">
        <f t="shared" si="32"/>
        <v>8.0000000000000002E-3</v>
      </c>
    </row>
    <row r="125" spans="1:40" x14ac:dyDescent="0.3">
      <c r="C125" s="14"/>
      <c r="D125" s="14"/>
      <c r="E125" s="14"/>
      <c r="F125" s="34"/>
      <c r="G125" s="33">
        <f t="shared" si="1"/>
        <v>10.763343797181733</v>
      </c>
      <c r="H125" s="6"/>
      <c r="I125" t="s">
        <v>221</v>
      </c>
      <c r="J125" s="6">
        <v>45.7</v>
      </c>
      <c r="K125" s="26">
        <f t="shared" si="43"/>
        <v>879.45586574405468</v>
      </c>
      <c r="L125" s="6">
        <f t="shared" si="15"/>
        <v>1415.3470208000001</v>
      </c>
      <c r="M125" s="6">
        <f t="shared" si="28"/>
        <v>14.100000000000023</v>
      </c>
      <c r="N125" s="6">
        <f t="shared" si="34"/>
        <v>22.691750400000039</v>
      </c>
      <c r="O125" s="6">
        <f t="shared" si="35"/>
        <v>50.899999999999977</v>
      </c>
      <c r="P125" s="6">
        <f t="shared" si="23"/>
        <v>81.915609599999968</v>
      </c>
      <c r="Q125" s="1">
        <v>5944</v>
      </c>
      <c r="R125" s="1">
        <v>1008</v>
      </c>
      <c r="S125" s="1">
        <v>446</v>
      </c>
      <c r="T125" s="6">
        <f t="shared" si="10"/>
        <v>564</v>
      </c>
      <c r="U125" s="20">
        <v>8.9999999999999993E-3</v>
      </c>
      <c r="V125" s="20">
        <v>6.2E-2</v>
      </c>
      <c r="W125" s="21" t="s">
        <v>45</v>
      </c>
      <c r="X125" s="22">
        <f t="shared" si="39"/>
        <v>8.3333333333333329E-2</v>
      </c>
      <c r="Y125" s="22"/>
      <c r="Z125" s="22"/>
      <c r="AA125" s="27">
        <f t="shared" si="29"/>
        <v>43630.531805991552</v>
      </c>
      <c r="AB125" s="27">
        <f t="shared" si="24"/>
        <v>43630.448472658216</v>
      </c>
      <c r="AC125" s="25">
        <f t="shared" si="25"/>
        <v>2.8963893248874228</v>
      </c>
      <c r="AD125" s="28"/>
      <c r="AE125" s="28"/>
      <c r="AF125" s="14">
        <f t="shared" si="26"/>
        <v>3.6364984615384677E-2</v>
      </c>
      <c r="AG125" s="14">
        <f t="shared" si="27"/>
        <v>4.363798153846161E-3</v>
      </c>
      <c r="AH125" s="14">
        <f t="shared" si="30"/>
        <v>4.0728782769230837E-2</v>
      </c>
      <c r="AI125" s="29">
        <v>26</v>
      </c>
      <c r="AJ125" s="30"/>
      <c r="AK125" s="6"/>
      <c r="AL125" s="31"/>
      <c r="AM125" s="6">
        <f t="shared" si="31"/>
        <v>21.4</v>
      </c>
      <c r="AN125" s="74">
        <f t="shared" si="32"/>
        <v>8.9999999999999993E-3</v>
      </c>
    </row>
    <row r="126" spans="1:40" x14ac:dyDescent="0.3">
      <c r="A126" t="s">
        <v>25</v>
      </c>
      <c r="B126">
        <v>1</v>
      </c>
      <c r="C126" s="14">
        <v>0.11802083333333334</v>
      </c>
      <c r="D126" s="14">
        <f>SUM(AH120:AH126)</f>
        <v>0.27229691648000021</v>
      </c>
      <c r="E126" s="14"/>
      <c r="F126" s="34" t="s">
        <v>214</v>
      </c>
      <c r="G126" s="33">
        <f t="shared" si="1"/>
        <v>14.075308941712137</v>
      </c>
      <c r="H126" s="6"/>
      <c r="I126" t="s">
        <v>40</v>
      </c>
      <c r="J126" s="6">
        <v>50.2</v>
      </c>
      <c r="K126" s="26">
        <f t="shared" si="43"/>
        <v>883.95586574405468</v>
      </c>
      <c r="L126" s="6">
        <f t="shared" si="15"/>
        <v>1422.5890687999999</v>
      </c>
      <c r="M126" s="6">
        <f t="shared" si="28"/>
        <v>4.5</v>
      </c>
      <c r="N126" s="6">
        <f t="shared" si="34"/>
        <v>7.2420480000000005</v>
      </c>
      <c r="O126" s="6">
        <f t="shared" si="35"/>
        <v>46.399999999999977</v>
      </c>
      <c r="P126" s="6">
        <f t="shared" si="23"/>
        <v>74.673561599999971</v>
      </c>
      <c r="Q126" s="1">
        <v>6166</v>
      </c>
      <c r="R126" s="1">
        <v>305</v>
      </c>
      <c r="S126" s="1">
        <v>85</v>
      </c>
      <c r="T126" s="6">
        <f t="shared" si="10"/>
        <v>222</v>
      </c>
      <c r="U126" s="20">
        <v>1.2999999999999999E-2</v>
      </c>
      <c r="V126" s="20">
        <v>3.9E-2</v>
      </c>
      <c r="W126" s="21" t="s">
        <v>45</v>
      </c>
      <c r="X126" s="22">
        <f t="shared" si="39"/>
        <v>8.3333333333333329E-2</v>
      </c>
      <c r="Y126" s="22"/>
      <c r="Z126" s="22"/>
      <c r="AA126" s="27">
        <f t="shared" si="29"/>
        <v>43630.66980453924</v>
      </c>
      <c r="AB126" s="27">
        <f t="shared" si="24"/>
        <v>43630.586471205905</v>
      </c>
      <c r="AC126" s="25">
        <f t="shared" si="25"/>
        <v>3.0343878725761897</v>
      </c>
      <c r="AD126" s="28"/>
      <c r="AE126" s="28"/>
      <c r="AF126" s="14">
        <f t="shared" si="26"/>
        <v>1.1605846153846154E-2</v>
      </c>
      <c r="AG126" s="14">
        <f t="shared" si="27"/>
        <v>0.12639270153846155</v>
      </c>
      <c r="AH126" s="14">
        <f t="shared" si="30"/>
        <v>0.13799854769230771</v>
      </c>
      <c r="AI126" s="29">
        <v>26</v>
      </c>
      <c r="AJ126" s="30"/>
      <c r="AK126" s="6"/>
      <c r="AL126" s="31">
        <v>180</v>
      </c>
      <c r="AM126" s="6">
        <f t="shared" si="31"/>
        <v>19.8</v>
      </c>
      <c r="AN126" s="74">
        <f t="shared" si="32"/>
        <v>1.2999999999999999E-2</v>
      </c>
    </row>
    <row r="127" spans="1:40" x14ac:dyDescent="0.3">
      <c r="C127" s="14"/>
      <c r="D127" s="14"/>
      <c r="E127" s="14"/>
      <c r="F127" s="34"/>
      <c r="G127" s="33">
        <f t="shared" si="1"/>
        <v>14.709776720206719</v>
      </c>
      <c r="H127" s="6"/>
      <c r="I127" t="s">
        <v>223</v>
      </c>
      <c r="J127" s="6">
        <v>8.8000000000000007</v>
      </c>
      <c r="K127" s="26">
        <f>K$126+J127</f>
        <v>892.75586574405463</v>
      </c>
      <c r="L127" s="6">
        <f t="shared" si="15"/>
        <v>1436.7512959999999</v>
      </c>
      <c r="M127" s="6">
        <f t="shared" si="28"/>
        <v>8.7999999999999545</v>
      </c>
      <c r="N127" s="6">
        <f t="shared" si="34"/>
        <v>14.162227199999927</v>
      </c>
      <c r="O127" s="6">
        <f t="shared" si="35"/>
        <v>37.600000000000023</v>
      </c>
      <c r="P127" s="6">
        <f t="shared" si="23"/>
        <v>60.511334400000038</v>
      </c>
      <c r="Q127" s="1">
        <v>6958</v>
      </c>
      <c r="R127" s="1">
        <v>878</v>
      </c>
      <c r="S127" s="1">
        <v>82</v>
      </c>
      <c r="T127" s="6">
        <f t="shared" si="10"/>
        <v>792</v>
      </c>
      <c r="U127" s="20">
        <v>1.2E-2</v>
      </c>
      <c r="V127" s="20">
        <v>8.2000000000000003E-2</v>
      </c>
      <c r="W127" s="21" t="s">
        <v>45</v>
      </c>
      <c r="X127" s="22">
        <f t="shared" si="39"/>
        <v>8.3333333333333329E-2</v>
      </c>
      <c r="Y127" s="22"/>
      <c r="Z127" s="22"/>
      <c r="AA127" s="27">
        <f t="shared" si="29"/>
        <v>43630.696240696678</v>
      </c>
      <c r="AB127" s="27">
        <f t="shared" si="24"/>
        <v>43630.612907363342</v>
      </c>
      <c r="AC127" s="25">
        <f t="shared" si="25"/>
        <v>3.0608240300134639</v>
      </c>
      <c r="AD127" s="28"/>
      <c r="AE127" s="28"/>
      <c r="AF127" s="14">
        <f t="shared" si="26"/>
        <v>2.3603711999999877E-2</v>
      </c>
      <c r="AG127" s="14">
        <f t="shared" si="27"/>
        <v>2.8324454399999851E-3</v>
      </c>
      <c r="AH127" s="14">
        <f t="shared" si="30"/>
        <v>2.6436157439999861E-2</v>
      </c>
      <c r="AI127" s="29">
        <v>25</v>
      </c>
      <c r="AJ127" s="30"/>
      <c r="AK127" s="6"/>
      <c r="AL127" s="31"/>
      <c r="AM127" s="6">
        <f t="shared" si="31"/>
        <v>20.2</v>
      </c>
      <c r="AN127" s="74">
        <f t="shared" si="32"/>
        <v>1.2E-2</v>
      </c>
    </row>
    <row r="128" spans="1:40" x14ac:dyDescent="0.3">
      <c r="C128" s="14"/>
      <c r="D128" s="14"/>
      <c r="E128" s="14"/>
      <c r="F128" s="34"/>
      <c r="G128" s="33">
        <f t="shared" si="1"/>
        <v>14.864989008230623</v>
      </c>
      <c r="H128" s="6"/>
      <c r="I128" t="s">
        <v>224</v>
      </c>
      <c r="J128" s="6">
        <v>11.9</v>
      </c>
      <c r="K128" s="26">
        <f t="shared" ref="K128:K135" si="44">K$126+J128</f>
        <v>895.85586574405465</v>
      </c>
      <c r="L128" s="6">
        <f t="shared" si="15"/>
        <v>1441.7402623999999</v>
      </c>
      <c r="M128" s="6">
        <f t="shared" si="28"/>
        <v>3.1000000000000227</v>
      </c>
      <c r="N128" s="6">
        <f t="shared" si="34"/>
        <v>4.9889664000000371</v>
      </c>
      <c r="O128" s="6">
        <f t="shared" si="35"/>
        <v>34.5</v>
      </c>
      <c r="P128" s="6">
        <f t="shared" si="23"/>
        <v>55.522368</v>
      </c>
      <c r="Q128" s="1">
        <v>6630</v>
      </c>
      <c r="R128" s="1">
        <v>5</v>
      </c>
      <c r="S128" s="1">
        <v>339</v>
      </c>
      <c r="T128" s="6">
        <f t="shared" ref="T128:T135" si="45">Q128-Q127</f>
        <v>-328</v>
      </c>
      <c r="U128" s="20">
        <v>-1.4999999999999999E-2</v>
      </c>
      <c r="V128" s="20">
        <v>1E-3</v>
      </c>
      <c r="W128" s="21" t="s">
        <v>45</v>
      </c>
      <c r="X128" s="22">
        <f t="shared" si="39"/>
        <v>8.3333333333333329E-2</v>
      </c>
      <c r="Y128" s="22"/>
      <c r="Z128" s="22"/>
      <c r="AA128" s="27">
        <f t="shared" si="29"/>
        <v>43630.702707875345</v>
      </c>
      <c r="AB128" s="27">
        <f t="shared" si="24"/>
        <v>43630.61937454201</v>
      </c>
      <c r="AC128" s="25">
        <f t="shared" si="25"/>
        <v>3.0672912086811266</v>
      </c>
      <c r="AD128" s="28"/>
      <c r="AE128" s="28"/>
      <c r="AF128" s="14">
        <f t="shared" si="26"/>
        <v>5.7742666666667089E-3</v>
      </c>
      <c r="AG128" s="14">
        <f t="shared" si="27"/>
        <v>6.9291200000000505E-4</v>
      </c>
      <c r="AH128" s="14">
        <f t="shared" si="30"/>
        <v>6.4671786666667137E-3</v>
      </c>
      <c r="AI128" s="29">
        <v>36</v>
      </c>
      <c r="AJ128" s="30"/>
      <c r="AK128" s="6"/>
      <c r="AL128" s="31"/>
      <c r="AM128" s="6">
        <f t="shared" si="31"/>
        <v>33.25</v>
      </c>
      <c r="AN128" s="74">
        <f t="shared" si="32"/>
        <v>-1.4999999999999999E-2</v>
      </c>
    </row>
    <row r="129" spans="1:40" x14ac:dyDescent="0.3">
      <c r="C129" s="14"/>
      <c r="D129" s="14"/>
      <c r="E129" s="14"/>
      <c r="F129" s="34"/>
      <c r="G129" s="33">
        <f t="shared" si="1"/>
        <v>15.886386000202037</v>
      </c>
      <c r="H129" s="6"/>
      <c r="I129" t="s">
        <v>226</v>
      </c>
      <c r="J129" s="6">
        <v>22.1</v>
      </c>
      <c r="K129" s="26">
        <f t="shared" si="44"/>
        <v>906.0558657440547</v>
      </c>
      <c r="L129" s="6">
        <f t="shared" si="15"/>
        <v>1458.1555712000002</v>
      </c>
      <c r="M129" s="6">
        <f t="shared" si="28"/>
        <v>10.200000000000045</v>
      </c>
      <c r="N129" s="6">
        <f t="shared" si="34"/>
        <v>16.415308800000073</v>
      </c>
      <c r="O129" s="6">
        <f t="shared" si="35"/>
        <v>24.299999999999955</v>
      </c>
      <c r="P129" s="6">
        <f t="shared" si="23"/>
        <v>39.107059199999931</v>
      </c>
      <c r="Q129" s="1">
        <v>7932</v>
      </c>
      <c r="R129" s="1">
        <v>1338</v>
      </c>
      <c r="S129" s="1">
        <v>54</v>
      </c>
      <c r="T129" s="6">
        <f t="shared" si="45"/>
        <v>1302</v>
      </c>
      <c r="U129" s="20">
        <v>2.7E-2</v>
      </c>
      <c r="V129" s="20">
        <v>7.5999999999999998E-2</v>
      </c>
      <c r="W129" s="21" t="s">
        <v>45</v>
      </c>
      <c r="X129" s="22">
        <f t="shared" si="39"/>
        <v>8.3333333333333329E-2</v>
      </c>
      <c r="Y129" s="22"/>
      <c r="Z129" s="22"/>
      <c r="AA129" s="27">
        <f t="shared" si="29"/>
        <v>43630.745266083344</v>
      </c>
      <c r="AB129" s="27">
        <f t="shared" si="24"/>
        <v>43630.661932750008</v>
      </c>
      <c r="AC129" s="25">
        <f t="shared" si="25"/>
        <v>3.1098494166799355</v>
      </c>
      <c r="AD129" s="28"/>
      <c r="AE129" s="28"/>
      <c r="AF129" s="14">
        <f t="shared" si="26"/>
        <v>3.7998400000000168E-2</v>
      </c>
      <c r="AG129" s="14">
        <f t="shared" si="27"/>
        <v>4.5598080000000202E-3</v>
      </c>
      <c r="AH129" s="14">
        <f t="shared" si="30"/>
        <v>4.2558208000000187E-2</v>
      </c>
      <c r="AI129" s="29">
        <v>18</v>
      </c>
      <c r="AJ129" s="30"/>
      <c r="AK129" s="6"/>
      <c r="AL129" s="31"/>
      <c r="AM129" s="6">
        <f t="shared" si="31"/>
        <v>14.2</v>
      </c>
      <c r="AN129" s="74">
        <f t="shared" si="32"/>
        <v>2.7E-2</v>
      </c>
    </row>
    <row r="130" spans="1:40" x14ac:dyDescent="0.3">
      <c r="C130" s="14"/>
      <c r="D130" s="14"/>
      <c r="E130" s="14"/>
      <c r="F130" s="34"/>
      <c r="G130" s="33">
        <f t="shared" si="1"/>
        <v>16.023942561121657</v>
      </c>
      <c r="H130" s="6"/>
      <c r="I130" t="s">
        <v>227</v>
      </c>
      <c r="J130" s="6">
        <v>25</v>
      </c>
      <c r="K130" s="26">
        <f t="shared" si="44"/>
        <v>908.95586574405468</v>
      </c>
      <c r="L130" s="6">
        <f t="shared" si="15"/>
        <v>1462.8226688</v>
      </c>
      <c r="M130" s="6">
        <f t="shared" si="28"/>
        <v>2.8999999999999773</v>
      </c>
      <c r="N130" s="6">
        <f t="shared" si="34"/>
        <v>4.6670975999999635</v>
      </c>
      <c r="O130" s="6">
        <f t="shared" si="35"/>
        <v>21.399999999999977</v>
      </c>
      <c r="P130" s="6">
        <f t="shared" si="23"/>
        <v>34.439961599999968</v>
      </c>
      <c r="Q130" s="1">
        <v>7954</v>
      </c>
      <c r="R130" s="1">
        <v>39</v>
      </c>
      <c r="S130" s="1">
        <v>408</v>
      </c>
      <c r="T130" s="6">
        <f t="shared" si="45"/>
        <v>22</v>
      </c>
      <c r="U130" s="20">
        <v>-2.5000000000000001E-2</v>
      </c>
      <c r="V130" s="20">
        <v>1.4E-2</v>
      </c>
      <c r="W130" s="21" t="s">
        <v>45</v>
      </c>
      <c r="X130" s="22">
        <f t="shared" si="39"/>
        <v>8.3333333333333329E-2</v>
      </c>
      <c r="Y130" s="22"/>
      <c r="Z130" s="22"/>
      <c r="AA130" s="27">
        <f t="shared" si="29"/>
        <v>43630.750997606716</v>
      </c>
      <c r="AB130" s="27">
        <f t="shared" si="24"/>
        <v>43630.66766427338</v>
      </c>
      <c r="AC130" s="25">
        <f t="shared" si="25"/>
        <v>3.1155809400515864</v>
      </c>
      <c r="AD130" s="28"/>
      <c r="AE130" s="28"/>
      <c r="AF130" s="14">
        <f t="shared" si="26"/>
        <v>5.1174315789473289E-3</v>
      </c>
      <c r="AG130" s="14">
        <f t="shared" si="27"/>
        <v>6.1409178947367945E-4</v>
      </c>
      <c r="AH130" s="14">
        <f t="shared" si="30"/>
        <v>5.7315233684210086E-3</v>
      </c>
      <c r="AI130" s="29">
        <v>38</v>
      </c>
      <c r="AJ130" s="30"/>
      <c r="AK130" s="6"/>
      <c r="AL130" s="31"/>
      <c r="AM130" s="6">
        <f t="shared" si="31"/>
        <v>38.75</v>
      </c>
      <c r="AN130" s="74">
        <f t="shared" si="32"/>
        <v>-2.5000000000000001E-2</v>
      </c>
    </row>
    <row r="131" spans="1:40" x14ac:dyDescent="0.3">
      <c r="C131" s="14"/>
      <c r="D131" s="14"/>
      <c r="E131" s="14"/>
      <c r="F131" s="34"/>
      <c r="G131" s="33">
        <f t="shared" si="1"/>
        <v>16.304326049052179</v>
      </c>
      <c r="H131" s="6"/>
      <c r="I131" t="s">
        <v>225</v>
      </c>
      <c r="J131" s="6">
        <v>30.6</v>
      </c>
      <c r="K131" s="26">
        <f t="shared" si="44"/>
        <v>914.5558657440547</v>
      </c>
      <c r="L131" s="6">
        <f t="shared" si="15"/>
        <v>1471.8349952000001</v>
      </c>
      <c r="M131" s="6">
        <f t="shared" si="28"/>
        <v>5.6000000000000227</v>
      </c>
      <c r="N131" s="6">
        <f t="shared" si="34"/>
        <v>9.0123264000000365</v>
      </c>
      <c r="O131" s="6">
        <f t="shared" si="35"/>
        <v>15.799999999999955</v>
      </c>
      <c r="P131" s="6">
        <f t="shared" si="23"/>
        <v>25.42763519999993</v>
      </c>
      <c r="Q131" s="1">
        <v>8418</v>
      </c>
      <c r="R131" s="1">
        <v>864</v>
      </c>
      <c r="S131" s="1">
        <v>37</v>
      </c>
      <c r="T131" s="6">
        <f t="shared" si="45"/>
        <v>464</v>
      </c>
      <c r="U131" s="20">
        <v>-1.4999999999999999E-2</v>
      </c>
      <c r="V131" s="20">
        <v>2.9000000000000001E-2</v>
      </c>
      <c r="W131" s="21" t="s">
        <v>45</v>
      </c>
      <c r="X131" s="22">
        <f t="shared" si="39"/>
        <v>8.3333333333333329E-2</v>
      </c>
      <c r="Y131" s="22"/>
      <c r="Z131" s="22"/>
      <c r="AA131" s="27">
        <f t="shared" si="29"/>
        <v>43630.762680252046</v>
      </c>
      <c r="AB131" s="27">
        <f t="shared" si="24"/>
        <v>43630.679346918711</v>
      </c>
      <c r="AC131" s="25">
        <f t="shared" si="25"/>
        <v>3.1272635853820248</v>
      </c>
      <c r="AD131" s="28"/>
      <c r="AE131" s="28"/>
      <c r="AF131" s="14">
        <f t="shared" si="26"/>
        <v>1.0430933333333376E-2</v>
      </c>
      <c r="AG131" s="14">
        <f t="shared" si="27"/>
        <v>1.2517120000000051E-3</v>
      </c>
      <c r="AH131" s="14">
        <f t="shared" si="30"/>
        <v>1.1682645333333382E-2</v>
      </c>
      <c r="AI131" s="29">
        <v>36</v>
      </c>
      <c r="AJ131" s="30"/>
      <c r="AK131" s="6"/>
      <c r="AL131" s="31"/>
      <c r="AM131" s="6">
        <f t="shared" si="31"/>
        <v>33.25</v>
      </c>
      <c r="AN131" s="74">
        <f t="shared" si="32"/>
        <v>-1.4999999999999999E-2</v>
      </c>
    </row>
    <row r="132" spans="1:40" x14ac:dyDescent="0.3">
      <c r="C132" s="14"/>
      <c r="D132" s="14"/>
      <c r="E132" s="14"/>
      <c r="F132" s="34"/>
      <c r="G132" s="33">
        <f t="shared" si="1"/>
        <v>16.464545185037423</v>
      </c>
      <c r="H132" s="6"/>
      <c r="I132" t="s">
        <v>228</v>
      </c>
      <c r="J132" s="6">
        <v>33.799999999999997</v>
      </c>
      <c r="K132" s="26">
        <f t="shared" si="44"/>
        <v>917.75586574405463</v>
      </c>
      <c r="L132" s="6">
        <f t="shared" si="15"/>
        <v>1476.9848959999999</v>
      </c>
      <c r="M132" s="6">
        <f t="shared" si="28"/>
        <v>3.1999999999999318</v>
      </c>
      <c r="N132" s="6">
        <f t="shared" si="34"/>
        <v>5.1499007999998909</v>
      </c>
      <c r="O132" s="6">
        <f t="shared" si="35"/>
        <v>12.600000000000023</v>
      </c>
      <c r="P132" s="6">
        <f t="shared" si="23"/>
        <v>20.277734400000039</v>
      </c>
      <c r="Q132" s="1">
        <v>8224</v>
      </c>
      <c r="R132" s="1">
        <v>90</v>
      </c>
      <c r="S132" s="1">
        <v>290</v>
      </c>
      <c r="T132" s="6">
        <f t="shared" si="45"/>
        <v>-194</v>
      </c>
      <c r="U132" s="20">
        <v>-1.2999999999999999E-2</v>
      </c>
      <c r="V132" s="20">
        <v>0.03</v>
      </c>
      <c r="W132" s="21" t="s">
        <v>45</v>
      </c>
      <c r="X132" s="22">
        <f t="shared" si="39"/>
        <v>8.3333333333333329E-2</v>
      </c>
      <c r="Y132" s="22"/>
      <c r="Z132" s="22"/>
      <c r="AA132" s="27">
        <f t="shared" si="29"/>
        <v>43630.769356049379</v>
      </c>
      <c r="AB132" s="27">
        <f t="shared" si="24"/>
        <v>43630.686022716043</v>
      </c>
      <c r="AC132" s="25">
        <f t="shared" si="25"/>
        <v>3.1339393827147433</v>
      </c>
      <c r="AD132" s="28"/>
      <c r="AE132" s="28"/>
      <c r="AF132" s="14">
        <f t="shared" si="26"/>
        <v>5.9605333333332079E-3</v>
      </c>
      <c r="AG132" s="14">
        <f t="shared" si="27"/>
        <v>7.1526399999998489E-4</v>
      </c>
      <c r="AH132" s="14">
        <f t="shared" si="30"/>
        <v>6.6757973333331925E-3</v>
      </c>
      <c r="AI132" s="29">
        <v>36</v>
      </c>
      <c r="AJ132" s="30"/>
      <c r="AK132" s="6"/>
      <c r="AL132" s="31"/>
      <c r="AM132" s="6">
        <f t="shared" si="31"/>
        <v>32.15</v>
      </c>
      <c r="AN132" s="74">
        <f t="shared" si="32"/>
        <v>-1.2999999999999999E-2</v>
      </c>
    </row>
    <row r="133" spans="1:40" x14ac:dyDescent="0.3">
      <c r="C133" s="14"/>
      <c r="D133" s="14"/>
      <c r="E133" s="14"/>
      <c r="F133" s="34"/>
      <c r="G133" s="33">
        <f t="shared" si="1"/>
        <v>16.901643015502486</v>
      </c>
      <c r="H133" s="6"/>
      <c r="I133" t="s">
        <v>229</v>
      </c>
      <c r="J133" s="6">
        <v>43.5</v>
      </c>
      <c r="K133" s="26">
        <f t="shared" si="44"/>
        <v>927.45586574405468</v>
      </c>
      <c r="L133" s="6">
        <f t="shared" si="15"/>
        <v>1492.5955328</v>
      </c>
      <c r="M133" s="6">
        <f t="shared" si="28"/>
        <v>9.7000000000000455</v>
      </c>
      <c r="N133" s="6">
        <f t="shared" si="34"/>
        <v>15.610636800000075</v>
      </c>
      <c r="O133" s="6">
        <f t="shared" si="35"/>
        <v>2.8999999999999773</v>
      </c>
      <c r="P133" s="6">
        <f t="shared" si="23"/>
        <v>4.6670975999999635</v>
      </c>
      <c r="Q133" s="1">
        <v>6482</v>
      </c>
      <c r="R133" s="1">
        <v>15</v>
      </c>
      <c r="S133" s="1">
        <v>1747</v>
      </c>
      <c r="T133" s="6">
        <f t="shared" si="45"/>
        <v>-1742</v>
      </c>
      <c r="U133" s="20">
        <v>-3.1E-2</v>
      </c>
      <c r="V133" s="20">
        <v>1.4E-2</v>
      </c>
      <c r="W133" s="21" t="s">
        <v>45</v>
      </c>
      <c r="X133" s="22">
        <f t="shared" si="39"/>
        <v>8.3333333333333329E-2</v>
      </c>
      <c r="Y133" s="22"/>
      <c r="Z133" s="22"/>
      <c r="AA133" s="27">
        <f t="shared" si="29"/>
        <v>43630.787568458982</v>
      </c>
      <c r="AB133" s="27">
        <f t="shared" ref="AB133:AB135" si="46">AA133-X133</f>
        <v>43630.704235125646</v>
      </c>
      <c r="AC133" s="25">
        <f t="shared" ref="AC133:AC135" si="47">AA133-Y$4</f>
        <v>3.1521517923174542</v>
      </c>
      <c r="AD133" s="28"/>
      <c r="AE133" s="28"/>
      <c r="AF133" s="14">
        <f t="shared" ref="AF133:AF135" si="48">(N133/IF(ISBLANK(AI133),$AI$2,AI133))/24</f>
        <v>1.6261080000000077E-2</v>
      </c>
      <c r="AG133" s="14">
        <f t="shared" ref="AG133:AG135" si="49">(AK133+AL133)/24/60+AF133*IF(ISBLANK(AJ133),$AJ$2,AJ133)</f>
        <v>1.9513296000000092E-3</v>
      </c>
      <c r="AH133" s="14">
        <f t="shared" si="30"/>
        <v>1.8212409600000087E-2</v>
      </c>
      <c r="AI133" s="29">
        <v>40</v>
      </c>
      <c r="AJ133" s="30"/>
      <c r="AK133" s="6"/>
      <c r="AL133" s="31"/>
      <c r="AM133" s="6">
        <f t="shared" si="31"/>
        <v>42.05</v>
      </c>
      <c r="AN133" s="74">
        <f t="shared" si="32"/>
        <v>-3.1E-2</v>
      </c>
    </row>
    <row r="134" spans="1:40" x14ac:dyDescent="0.3">
      <c r="C134" s="14"/>
      <c r="D134" s="14"/>
      <c r="E134" s="14"/>
      <c r="F134" s="34"/>
      <c r="G134" s="33">
        <f t="shared" si="1"/>
        <v>16.952112043392844</v>
      </c>
      <c r="H134" s="6"/>
      <c r="I134" t="s">
        <v>202</v>
      </c>
      <c r="J134" s="6">
        <v>44.2</v>
      </c>
      <c r="K134" s="26">
        <f t="shared" si="44"/>
        <v>928.15586574405472</v>
      </c>
      <c r="L134" s="6">
        <f t="shared" si="15"/>
        <v>1493.7220736000002</v>
      </c>
      <c r="M134" s="6">
        <f t="shared" ref="M134:M135" si="50">K134-K133</f>
        <v>0.70000000000004547</v>
      </c>
      <c r="N134" s="6">
        <f t="shared" si="34"/>
        <v>1.1265408000000732</v>
      </c>
      <c r="O134" s="6">
        <f t="shared" si="35"/>
        <v>2.1999999999999318</v>
      </c>
      <c r="P134" s="6">
        <f t="shared" si="23"/>
        <v>3.5405567999998904</v>
      </c>
      <c r="Q134" s="1">
        <v>6472</v>
      </c>
      <c r="R134" s="1">
        <v>10</v>
      </c>
      <c r="S134" s="1">
        <v>11</v>
      </c>
      <c r="T134" s="6">
        <f t="shared" si="45"/>
        <v>-10</v>
      </c>
      <c r="U134" s="20">
        <v>0</v>
      </c>
      <c r="V134" s="20">
        <v>0</v>
      </c>
      <c r="W134" s="21" t="s">
        <v>45</v>
      </c>
      <c r="X134" s="22">
        <f t="shared" si="39"/>
        <v>8.3333333333333329E-2</v>
      </c>
      <c r="Y134" s="22"/>
      <c r="Z134" s="22"/>
      <c r="AA134" s="27">
        <f t="shared" ref="AA134:AA135" si="51">IF(ISBLANK(Y133),AA133,Y133)+AH134</f>
        <v>43630.789671335144</v>
      </c>
      <c r="AB134" s="27">
        <f t="shared" si="46"/>
        <v>43630.706338001808</v>
      </c>
      <c r="AC134" s="25">
        <f t="shared" si="47"/>
        <v>3.1542546684795525</v>
      </c>
      <c r="AD134" s="28"/>
      <c r="AE134" s="28"/>
      <c r="AF134" s="14">
        <f t="shared" si="48"/>
        <v>1.8775680000001219E-3</v>
      </c>
      <c r="AG134" s="14">
        <f t="shared" si="49"/>
        <v>2.2530816000001461E-4</v>
      </c>
      <c r="AH134" s="14">
        <f t="shared" ref="AH134:AH135" si="52">AF134+AG134</f>
        <v>2.1028761600001365E-3</v>
      </c>
      <c r="AI134" s="29"/>
      <c r="AJ134" s="30"/>
      <c r="AK134" s="6"/>
      <c r="AL134" s="31"/>
      <c r="AM134" s="6">
        <f t="shared" ref="AM134:AM135" si="53">$AI$2-IF(U134&lt;0, 550, 400)*U134</f>
        <v>25</v>
      </c>
      <c r="AN134" s="74">
        <f t="shared" ref="AN134:AN135" si="54">U134</f>
        <v>0</v>
      </c>
    </row>
    <row r="135" spans="1:40" x14ac:dyDescent="0.3">
      <c r="A135" t="s">
        <v>26</v>
      </c>
      <c r="B135">
        <v>1</v>
      </c>
      <c r="C135" s="14">
        <v>0.10833333333333334</v>
      </c>
      <c r="D135" s="14">
        <f>SUM(AH127:AH135)</f>
        <v>0.13019341990175426</v>
      </c>
      <c r="E135" s="14"/>
      <c r="G135" s="33">
        <f t="shared" si="1"/>
        <v>17.199951019312721</v>
      </c>
      <c r="H135" s="6"/>
      <c r="I135" t="s">
        <v>41</v>
      </c>
      <c r="J135" s="6">
        <v>46.4</v>
      </c>
      <c r="K135" s="26">
        <f t="shared" si="44"/>
        <v>930.35586574405465</v>
      </c>
      <c r="L135" s="6">
        <f t="shared" si="15"/>
        <v>1497.2626304</v>
      </c>
      <c r="M135" s="6">
        <f t="shared" si="50"/>
        <v>2.1999999999999318</v>
      </c>
      <c r="N135" s="6">
        <f t="shared" si="34"/>
        <v>3.5405567999998904</v>
      </c>
      <c r="O135" s="6">
        <f t="shared" si="35"/>
        <v>0</v>
      </c>
      <c r="P135" s="6">
        <f t="shared" si="23"/>
        <v>0</v>
      </c>
      <c r="Q135" s="1">
        <v>6851</v>
      </c>
      <c r="R135" s="1">
        <v>376</v>
      </c>
      <c r="S135" s="1">
        <v>2</v>
      </c>
      <c r="T135" s="6">
        <f t="shared" si="45"/>
        <v>379</v>
      </c>
      <c r="U135" s="20">
        <v>2.5999999999999999E-2</v>
      </c>
      <c r="V135" s="20">
        <v>7.3999999999999996E-2</v>
      </c>
      <c r="W135" s="21" t="s">
        <v>45</v>
      </c>
      <c r="X135" s="22">
        <f t="shared" si="39"/>
        <v>8.3333333333333329E-2</v>
      </c>
      <c r="Y135" s="22"/>
      <c r="Z135" s="22"/>
      <c r="AA135" s="27">
        <f t="shared" si="51"/>
        <v>43630.79999795914</v>
      </c>
      <c r="AB135" s="27">
        <f t="shared" si="46"/>
        <v>43630.716664625805</v>
      </c>
      <c r="AC135" s="25">
        <f t="shared" si="47"/>
        <v>3.164581292476214</v>
      </c>
      <c r="AD135" s="28"/>
      <c r="AE135" s="28"/>
      <c r="AF135" s="14">
        <f t="shared" si="48"/>
        <v>9.2201999999997151E-3</v>
      </c>
      <c r="AG135" s="14">
        <f t="shared" si="49"/>
        <v>1.1064239999999657E-3</v>
      </c>
      <c r="AH135" s="14">
        <f t="shared" si="52"/>
        <v>1.032662399999968E-2</v>
      </c>
      <c r="AI135" s="29">
        <v>16</v>
      </c>
      <c r="AJ135" s="30"/>
      <c r="AK135" s="6"/>
      <c r="AL135" s="31"/>
      <c r="AM135" s="6">
        <f t="shared" si="53"/>
        <v>14.6</v>
      </c>
      <c r="AN135" s="74">
        <f t="shared" si="54"/>
        <v>2.5999999999999999E-2</v>
      </c>
    </row>
    <row r="136" spans="1:40" x14ac:dyDescent="0.3">
      <c r="B136">
        <v>1</v>
      </c>
      <c r="K136" s="6"/>
      <c r="L136" s="6"/>
      <c r="M136" s="6"/>
      <c r="N136" s="6"/>
      <c r="O136" s="6"/>
      <c r="P136" s="6"/>
      <c r="Q136" s="6"/>
      <c r="R136" s="1"/>
      <c r="S136" s="1"/>
      <c r="T136" s="1"/>
      <c r="U136" s="20"/>
      <c r="V136" s="20"/>
      <c r="W136" s="21"/>
      <c r="X136" s="20"/>
      <c r="Y136" s="20"/>
      <c r="Z136" s="20"/>
      <c r="AA136" s="20"/>
      <c r="AB136" s="20"/>
      <c r="AC136" s="20"/>
      <c r="AD136" s="20"/>
      <c r="AE136" s="20"/>
      <c r="AF136" s="14">
        <f>SUM(AF5:AF135)</f>
        <v>2.4318097386503332</v>
      </c>
      <c r="AG136" s="14">
        <f>SUM(AG5:AG135)</f>
        <v>0.73277155382392234</v>
      </c>
      <c r="AH136" s="14">
        <f>SUM(AH5:AH135)</f>
        <v>3.1645812924742565</v>
      </c>
      <c r="AI136" s="14"/>
      <c r="AJ136" s="14"/>
      <c r="AK136" s="14"/>
      <c r="AL136" s="14">
        <f>SUM(AL5:AL135)/60/24</f>
        <v>0.41666666666666669</v>
      </c>
    </row>
    <row r="137" spans="1:40" x14ac:dyDescent="0.3">
      <c r="A137" s="34"/>
      <c r="B137" s="34"/>
      <c r="C137" s="34"/>
      <c r="D137" s="34"/>
      <c r="E137" s="34"/>
      <c r="F137" s="34"/>
      <c r="G137" s="34"/>
      <c r="H137" s="34"/>
      <c r="I137" t="s">
        <v>4</v>
      </c>
      <c r="L137" s="6"/>
      <c r="M137" s="6"/>
      <c r="N137" s="6"/>
      <c r="O137" s="6"/>
      <c r="P137" s="6"/>
      <c r="Q137" s="6"/>
      <c r="R137" s="1"/>
      <c r="S137" s="1"/>
      <c r="T137" s="1"/>
      <c r="U137" s="20"/>
      <c r="V137" s="20"/>
      <c r="W137" s="2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</row>
    <row r="138" spans="1:40" x14ac:dyDescent="0.3">
      <c r="L138" s="6"/>
      <c r="M138" s="6"/>
      <c r="N138" s="6"/>
      <c r="O138" s="6"/>
      <c r="P138" s="6"/>
      <c r="Q138" s="6"/>
      <c r="R138" s="1"/>
      <c r="S138" s="1"/>
      <c r="T138" s="1"/>
      <c r="U138" s="20"/>
      <c r="V138" s="20"/>
      <c r="W138" s="2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1:40" x14ac:dyDescent="0.3">
      <c r="L139" s="6"/>
      <c r="M139" s="6"/>
      <c r="N139" s="6"/>
      <c r="O139" s="6"/>
      <c r="P139" s="6"/>
      <c r="Q139" s="6"/>
      <c r="R139" s="1"/>
      <c r="S139" s="1"/>
      <c r="T139" s="1"/>
      <c r="U139" s="20"/>
      <c r="V139" s="20"/>
      <c r="W139" s="2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1:40" x14ac:dyDescent="0.3">
      <c r="L140" s="6"/>
      <c r="M140" s="6"/>
      <c r="N140" s="6"/>
      <c r="O140" s="6"/>
      <c r="P140" s="6"/>
      <c r="Q140" s="6"/>
      <c r="R140" s="1"/>
      <c r="S140" s="1"/>
      <c r="T140" s="1"/>
      <c r="U140" s="20"/>
      <c r="V140" s="20"/>
      <c r="W140" s="2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1:40" x14ac:dyDescent="0.3">
      <c r="L141" s="6"/>
      <c r="M141" s="6"/>
      <c r="N141" s="6"/>
      <c r="O141" s="6"/>
      <c r="P141" s="6"/>
      <c r="Q141" s="6"/>
      <c r="R141" s="1"/>
      <c r="S141" s="1"/>
      <c r="T141" s="1"/>
      <c r="U141" s="20"/>
      <c r="V141" s="20"/>
      <c r="W141" s="2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1:40" x14ac:dyDescent="0.3">
      <c r="L142" s="6"/>
      <c r="M142" s="6"/>
      <c r="N142" s="6"/>
      <c r="O142" s="6"/>
      <c r="P142" s="6"/>
      <c r="Q142" s="6"/>
      <c r="R142" s="1"/>
      <c r="S142" s="1"/>
      <c r="T142" s="1"/>
      <c r="U142" s="20"/>
      <c r="V142" s="20"/>
      <c r="W142" s="2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1:40" x14ac:dyDescent="0.3">
      <c r="A143" s="34"/>
      <c r="B143" s="34"/>
      <c r="C143" s="34"/>
      <c r="D143" s="34"/>
      <c r="E143" s="34"/>
      <c r="F143" s="34"/>
      <c r="G143" s="34"/>
      <c r="H143" s="34"/>
      <c r="L143" s="6"/>
      <c r="M143" s="6"/>
      <c r="N143" s="6"/>
      <c r="O143" s="6"/>
      <c r="P143" s="6"/>
      <c r="Q143" s="6"/>
      <c r="R143" s="1"/>
      <c r="S143" s="1"/>
      <c r="T143" s="1"/>
      <c r="U143" s="20"/>
      <c r="V143" s="20"/>
      <c r="W143" s="2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1:40" x14ac:dyDescent="0.3">
      <c r="A144" s="34"/>
      <c r="B144" s="34"/>
      <c r="C144" s="34"/>
      <c r="D144" s="34"/>
      <c r="E144" s="34"/>
      <c r="F144" s="34"/>
      <c r="G144" s="34"/>
      <c r="H144" s="34"/>
      <c r="L144" s="6"/>
      <c r="M144" s="6"/>
      <c r="N144" s="6"/>
      <c r="O144" s="6"/>
      <c r="P144" s="6"/>
      <c r="Q144" s="6"/>
      <c r="R144" s="1"/>
      <c r="S144" s="1"/>
      <c r="T144" s="1"/>
      <c r="U144" s="20"/>
      <c r="V144" s="20"/>
      <c r="W144" s="2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1:34" x14ac:dyDescent="0.3">
      <c r="L145" s="6"/>
      <c r="M145" s="6"/>
      <c r="N145" s="6"/>
      <c r="O145" s="6"/>
      <c r="P145" s="6"/>
      <c r="Q145" s="6"/>
      <c r="R145" s="1"/>
      <c r="S145" s="1"/>
      <c r="T145" s="1"/>
      <c r="U145" s="20"/>
      <c r="V145" s="20"/>
      <c r="W145" s="2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1:34" x14ac:dyDescent="0.3">
      <c r="A146" s="34"/>
      <c r="B146" s="34"/>
      <c r="C146" s="34"/>
      <c r="D146" s="34"/>
      <c r="E146" s="34"/>
      <c r="F146" s="34"/>
      <c r="G146" s="34"/>
      <c r="H146" s="34"/>
      <c r="K146" s="6"/>
      <c r="L146" s="6"/>
      <c r="M146" s="6"/>
      <c r="N146" s="6"/>
      <c r="O146" s="6"/>
      <c r="P146" s="6"/>
      <c r="Q146" s="6"/>
      <c r="R146" s="1"/>
      <c r="S146" s="1"/>
      <c r="T146" s="1"/>
      <c r="U146" s="20"/>
      <c r="V146" s="20"/>
      <c r="W146" s="2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1:34" x14ac:dyDescent="0.3">
      <c r="A147" s="34"/>
      <c r="B147" s="34"/>
      <c r="C147" s="34"/>
      <c r="D147" s="34"/>
      <c r="E147" s="34"/>
      <c r="F147" s="34"/>
      <c r="G147" s="34"/>
      <c r="H147" s="34"/>
      <c r="L147" s="6"/>
      <c r="M147" s="6"/>
      <c r="N147" s="6"/>
      <c r="O147" s="6"/>
      <c r="P147" s="6"/>
      <c r="Q147" s="6"/>
      <c r="R147" s="1"/>
      <c r="S147" s="1"/>
      <c r="T147" s="1"/>
      <c r="U147" s="20"/>
      <c r="V147" s="20"/>
      <c r="W147" s="2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1:34" x14ac:dyDescent="0.3">
      <c r="A148" s="34"/>
      <c r="B148" s="34"/>
      <c r="C148" s="34"/>
      <c r="D148" s="34"/>
      <c r="E148" s="34"/>
      <c r="F148" s="34"/>
      <c r="G148" s="34"/>
      <c r="H148" s="34"/>
      <c r="L148" s="6"/>
      <c r="M148" s="6"/>
      <c r="N148" s="6"/>
      <c r="O148" s="6"/>
      <c r="P148" s="6"/>
      <c r="Q148" s="6"/>
      <c r="R148" s="1"/>
      <c r="S148" s="1"/>
      <c r="T148" s="1"/>
      <c r="U148" s="20"/>
      <c r="V148" s="20"/>
      <c r="W148" s="2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1:34" x14ac:dyDescent="0.3">
      <c r="A149" s="34"/>
      <c r="B149" s="34"/>
      <c r="C149" s="34"/>
      <c r="D149" s="34"/>
      <c r="E149" s="34"/>
      <c r="F149" s="34"/>
      <c r="G149" s="34"/>
      <c r="H149" s="34"/>
      <c r="K149" s="6"/>
      <c r="L149" s="6"/>
      <c r="M149" s="6"/>
      <c r="N149" s="6"/>
      <c r="O149" s="6"/>
      <c r="P149" s="6"/>
      <c r="Q149" s="6"/>
      <c r="R149" s="1"/>
      <c r="S149" s="1"/>
      <c r="T149" s="1"/>
      <c r="U149" s="20"/>
      <c r="V149" s="20"/>
      <c r="W149" s="2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1:34" x14ac:dyDescent="0.3">
      <c r="A150" s="34"/>
      <c r="B150" s="34"/>
      <c r="C150" s="34"/>
      <c r="D150" s="34"/>
      <c r="E150" s="34"/>
      <c r="F150" s="34"/>
      <c r="G150" s="34"/>
      <c r="H150" s="34"/>
      <c r="L150" s="6"/>
      <c r="M150" s="6"/>
      <c r="N150" s="6"/>
      <c r="O150" s="6"/>
      <c r="P150" s="6"/>
      <c r="Q150" s="6"/>
      <c r="R150" s="1"/>
      <c r="S150" s="1"/>
      <c r="T150" s="1"/>
      <c r="U150" s="20"/>
      <c r="V150" s="20"/>
      <c r="W150" s="2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1:34" x14ac:dyDescent="0.3">
      <c r="A151" s="34"/>
      <c r="B151" s="34"/>
      <c r="C151" s="34"/>
      <c r="D151" s="34"/>
      <c r="E151" s="34"/>
      <c r="F151" s="34"/>
      <c r="G151" s="34"/>
      <c r="H151" s="34"/>
      <c r="L151" s="6"/>
      <c r="M151" s="6"/>
      <c r="N151" s="6"/>
      <c r="O151" s="6"/>
      <c r="P151" s="6"/>
      <c r="Q151" s="6"/>
      <c r="R151" s="1"/>
      <c r="S151" s="1"/>
      <c r="T151" s="1"/>
      <c r="U151" s="20"/>
      <c r="V151" s="20"/>
      <c r="W151" s="2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1:34" x14ac:dyDescent="0.3">
      <c r="A152" s="34"/>
      <c r="B152" s="34"/>
      <c r="C152" s="34"/>
      <c r="D152" s="34"/>
      <c r="E152" s="34"/>
      <c r="F152" s="34"/>
      <c r="G152" s="34"/>
      <c r="H152" s="34"/>
      <c r="L152" s="6"/>
      <c r="M152" s="6"/>
      <c r="N152" s="6"/>
      <c r="O152" s="6"/>
      <c r="P152" s="6"/>
      <c r="Q152" s="6"/>
      <c r="R152" s="1"/>
      <c r="S152" s="1"/>
      <c r="T152" s="1"/>
      <c r="U152" s="20"/>
      <c r="V152" s="20"/>
      <c r="W152" s="2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1:34" x14ac:dyDescent="0.3">
      <c r="K153" s="6"/>
      <c r="L153" s="6"/>
      <c r="M153" s="6"/>
      <c r="N153" s="6"/>
      <c r="O153" s="6"/>
      <c r="P153" s="6"/>
      <c r="Q153" s="6"/>
      <c r="R153" s="1"/>
      <c r="S153" s="1"/>
      <c r="T153" s="1"/>
      <c r="U153" s="20"/>
      <c r="V153" s="20"/>
      <c r="W153" s="2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1:34" x14ac:dyDescent="0.3">
      <c r="K154" s="6"/>
      <c r="L154" s="6"/>
      <c r="M154" s="6"/>
      <c r="N154" s="6"/>
      <c r="O154" s="6"/>
      <c r="P154" s="6"/>
      <c r="Q154" s="6"/>
      <c r="R154" s="1"/>
      <c r="S154" s="1"/>
      <c r="T154" s="1"/>
      <c r="U154" s="20"/>
      <c r="V154" s="20"/>
      <c r="W154" s="2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1:34" x14ac:dyDescent="0.3">
      <c r="A155" s="34"/>
      <c r="B155" s="34"/>
      <c r="C155" s="34"/>
      <c r="D155" s="34"/>
      <c r="E155" s="34"/>
      <c r="F155" s="34"/>
      <c r="G155" s="34"/>
      <c r="H155" s="34"/>
      <c r="K155" s="6"/>
      <c r="L155" s="6"/>
      <c r="M155" s="6"/>
      <c r="N155" s="6"/>
      <c r="O155" s="6"/>
      <c r="P155" s="6"/>
      <c r="Q155" s="6"/>
      <c r="R155" s="1"/>
      <c r="S155" s="1"/>
      <c r="T155" s="1"/>
      <c r="U155" s="20"/>
      <c r="V155" s="20"/>
      <c r="W155" s="2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1:34" x14ac:dyDescent="0.3">
      <c r="A156" s="34"/>
      <c r="B156" s="34"/>
      <c r="C156" s="34"/>
      <c r="D156" s="34"/>
      <c r="E156" s="34"/>
      <c r="F156" s="34"/>
      <c r="G156" s="34"/>
      <c r="H156" s="34"/>
      <c r="K156" s="6"/>
      <c r="L156" s="6"/>
      <c r="M156" s="6"/>
      <c r="N156" s="6"/>
      <c r="O156" s="6"/>
      <c r="P156" s="6"/>
      <c r="Q156" s="6"/>
      <c r="R156" s="1"/>
      <c r="S156" s="1"/>
      <c r="T156" s="1"/>
      <c r="U156" s="20"/>
      <c r="V156" s="20"/>
      <c r="W156" s="2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</row>
    <row r="157" spans="1:34" x14ac:dyDescent="0.3">
      <c r="K157" s="6"/>
      <c r="L157" s="6"/>
      <c r="M157" s="6"/>
      <c r="N157" s="6"/>
      <c r="O157" s="6"/>
      <c r="P157" s="6"/>
      <c r="Q157" s="6"/>
      <c r="R157" s="1"/>
      <c r="S157" s="1"/>
      <c r="T157" s="1"/>
      <c r="U157" s="20"/>
      <c r="V157" s="20"/>
      <c r="W157" s="2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</row>
    <row r="158" spans="1:34" x14ac:dyDescent="0.3">
      <c r="L158" s="6"/>
      <c r="M158" s="6"/>
      <c r="N158" s="6"/>
      <c r="O158" s="6"/>
      <c r="P158" s="6"/>
      <c r="Q158" s="6"/>
      <c r="R158" s="1"/>
      <c r="S158" s="1"/>
      <c r="T158" s="1"/>
      <c r="U158" s="20"/>
      <c r="V158" s="20"/>
      <c r="W158" s="2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</row>
    <row r="159" spans="1:34" x14ac:dyDescent="0.3">
      <c r="A159" s="34"/>
      <c r="B159" s="34"/>
      <c r="C159" s="34"/>
      <c r="D159" s="34"/>
      <c r="E159" s="34"/>
      <c r="F159" s="34"/>
      <c r="G159" s="34"/>
      <c r="H159" s="34"/>
      <c r="K159" s="6"/>
      <c r="L159" s="6"/>
      <c r="M159" s="6"/>
      <c r="N159" s="6"/>
      <c r="O159" s="6"/>
      <c r="P159" s="6"/>
      <c r="Q159" s="6"/>
      <c r="R159" s="1"/>
      <c r="S159" s="1"/>
      <c r="T159" s="1"/>
      <c r="U159" s="20"/>
      <c r="V159" s="20"/>
      <c r="W159" s="2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</row>
    <row r="160" spans="1:34" x14ac:dyDescent="0.3">
      <c r="K160" s="6"/>
      <c r="L160" s="6"/>
      <c r="M160" s="6"/>
      <c r="N160" s="6"/>
      <c r="O160" s="6"/>
      <c r="P160" s="6"/>
      <c r="Q160" s="6"/>
      <c r="R160" s="1"/>
      <c r="S160" s="1"/>
      <c r="T160" s="1"/>
      <c r="U160" s="20"/>
      <c r="V160" s="20"/>
      <c r="W160" s="2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11:34" x14ac:dyDescent="0.3">
      <c r="K161" s="6"/>
      <c r="L161" s="6"/>
      <c r="M161" s="6"/>
      <c r="N161" s="6"/>
      <c r="O161" s="6"/>
      <c r="P161" s="6"/>
      <c r="Q161" s="6"/>
      <c r="R161" s="1"/>
      <c r="S161" s="1"/>
      <c r="T161" s="1"/>
      <c r="U161" s="20"/>
      <c r="V161" s="20"/>
      <c r="W161" s="2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11:34" x14ac:dyDescent="0.3">
      <c r="K162" s="6"/>
      <c r="L162" s="6"/>
      <c r="M162" s="6"/>
      <c r="N162" s="6"/>
      <c r="O162" s="6"/>
      <c r="P162" s="6"/>
      <c r="Q162" s="6"/>
      <c r="R162" s="1"/>
      <c r="S162" s="1"/>
      <c r="T162" s="1"/>
      <c r="U162" s="20"/>
      <c r="V162" s="20"/>
      <c r="W162" s="2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</row>
    <row r="163" spans="11:34" x14ac:dyDescent="0.3">
      <c r="L163" s="6"/>
      <c r="M163" s="6"/>
      <c r="N163" s="6"/>
      <c r="O163" s="6"/>
      <c r="P163" s="6"/>
      <c r="Q163" s="6"/>
      <c r="R163" s="1"/>
      <c r="S163" s="1"/>
      <c r="T163" s="1"/>
      <c r="U163" s="20"/>
      <c r="V163" s="20"/>
      <c r="W163" s="2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</row>
  </sheetData>
  <autoFilter ref="B1:B163" xr:uid="{00000000-0009-0000-0000-000004000000}"/>
  <mergeCells count="18">
    <mergeCell ref="U2:U3"/>
    <mergeCell ref="V2:V3"/>
    <mergeCell ref="AA1:AC1"/>
    <mergeCell ref="AF1:AH1"/>
    <mergeCell ref="AJ1:AL1"/>
    <mergeCell ref="W1:W3"/>
    <mergeCell ref="X1:X3"/>
    <mergeCell ref="Y1:Z1"/>
    <mergeCell ref="O2:P2"/>
    <mergeCell ref="Q2:T2"/>
    <mergeCell ref="C1:E1"/>
    <mergeCell ref="G1:G3"/>
    <mergeCell ref="H1:H3"/>
    <mergeCell ref="C2:C3"/>
    <mergeCell ref="D2:D3"/>
    <mergeCell ref="E2:E3"/>
    <mergeCell ref="K2:L2"/>
    <mergeCell ref="M2:N2"/>
  </mergeCells>
  <conditionalFormatting sqref="G4:G135">
    <cfRule type="cellIs" dxfId="8" priority="1" operator="greaterThan">
      <formula>19</formula>
    </cfRule>
    <cfRule type="cellIs" dxfId="7" priority="2" operator="lessThan">
      <formula>7</formula>
    </cfRule>
    <cfRule type="cellIs" dxfId="6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1"/>
  <sheetViews>
    <sheetView showGridLines="0" workbookViewId="0">
      <selection activeCell="D10" sqref="D10"/>
    </sheetView>
  </sheetViews>
  <sheetFormatPr defaultRowHeight="14.4" x14ac:dyDescent="0.3"/>
  <cols>
    <col min="1" max="1" width="7.44140625" customWidth="1"/>
    <col min="2" max="2" width="21.5546875" customWidth="1"/>
    <col min="3" max="3" width="21.88671875" customWidth="1"/>
    <col min="4" max="4" width="10.5546875" customWidth="1"/>
    <col min="6" max="6" width="7.33203125" customWidth="1"/>
    <col min="7" max="8" width="16.6640625" customWidth="1"/>
    <col min="9" max="9" width="10.6640625" customWidth="1"/>
    <col min="10" max="10" width="2.6640625" customWidth="1"/>
    <col min="11" max="12" width="16.6640625" customWidth="1"/>
    <col min="13" max="13" width="10.6640625" customWidth="1"/>
    <col min="14" max="14" width="2.6640625" customWidth="1"/>
    <col min="15" max="16" width="16.6640625" customWidth="1"/>
    <col min="17" max="17" width="10.6640625" customWidth="1"/>
  </cols>
  <sheetData>
    <row r="1" spans="1:17" ht="14.4" customHeight="1" x14ac:dyDescent="0.3">
      <c r="A1" s="41"/>
      <c r="B1" s="42"/>
      <c r="C1" s="42"/>
      <c r="D1" s="42"/>
      <c r="E1" s="42"/>
      <c r="F1" s="42"/>
      <c r="G1" s="113" t="s">
        <v>175</v>
      </c>
      <c r="H1" s="113"/>
      <c r="I1" s="113"/>
      <c r="J1" s="43"/>
      <c r="K1" s="106" t="s">
        <v>89</v>
      </c>
      <c r="L1" s="106"/>
      <c r="M1" s="106"/>
      <c r="N1" s="43"/>
      <c r="O1" s="114" t="s">
        <v>176</v>
      </c>
      <c r="P1" s="114"/>
      <c r="Q1" s="115"/>
    </row>
    <row r="2" spans="1:17" ht="57.6" customHeight="1" x14ac:dyDescent="0.3">
      <c r="A2" s="44"/>
      <c r="D2" s="119" t="s">
        <v>183</v>
      </c>
      <c r="E2" s="119"/>
      <c r="F2" s="107" t="s">
        <v>186</v>
      </c>
      <c r="G2" s="116" t="s">
        <v>177</v>
      </c>
      <c r="H2" s="116"/>
      <c r="I2" s="116"/>
      <c r="J2" s="37"/>
      <c r="K2" s="108" t="s">
        <v>235</v>
      </c>
      <c r="L2" s="108"/>
      <c r="M2" s="108"/>
      <c r="N2" s="37"/>
      <c r="O2" s="117" t="s">
        <v>236</v>
      </c>
      <c r="P2" s="117"/>
      <c r="Q2" s="118"/>
    </row>
    <row r="3" spans="1:17" x14ac:dyDescent="0.3">
      <c r="A3" s="104" t="s">
        <v>182</v>
      </c>
      <c r="B3" s="105"/>
      <c r="C3" s="105"/>
      <c r="D3" s="45" t="s">
        <v>184</v>
      </c>
      <c r="E3" s="45" t="s">
        <v>185</v>
      </c>
      <c r="F3" s="107"/>
      <c r="G3" s="40" t="s">
        <v>51</v>
      </c>
      <c r="H3" s="40" t="s">
        <v>52</v>
      </c>
      <c r="I3" s="40" t="s">
        <v>3</v>
      </c>
      <c r="J3" s="46"/>
      <c r="K3" s="38" t="s">
        <v>51</v>
      </c>
      <c r="L3" s="38" t="s">
        <v>52</v>
      </c>
      <c r="M3" s="38" t="s">
        <v>3</v>
      </c>
      <c r="N3" s="46"/>
      <c r="O3" s="39" t="s">
        <v>51</v>
      </c>
      <c r="P3" s="39" t="s">
        <v>52</v>
      </c>
      <c r="Q3" s="47" t="s">
        <v>3</v>
      </c>
    </row>
    <row r="4" spans="1:17" x14ac:dyDescent="0.3">
      <c r="A4" s="71" t="s">
        <v>187</v>
      </c>
      <c r="B4" s="60" t="s">
        <v>188</v>
      </c>
      <c r="C4" s="60" t="s">
        <v>189</v>
      </c>
      <c r="D4" s="61">
        <v>0</v>
      </c>
      <c r="E4" s="62">
        <v>930.5</v>
      </c>
      <c r="F4" s="63" t="s">
        <v>43</v>
      </c>
      <c r="G4" s="64">
        <v>43627.635416666664</v>
      </c>
      <c r="H4" s="64">
        <v>43627.510416666664</v>
      </c>
      <c r="I4" s="65">
        <v>0</v>
      </c>
      <c r="J4" s="66"/>
      <c r="K4" s="67">
        <v>43627.635416666664</v>
      </c>
      <c r="L4" s="67">
        <v>43627.510416666664</v>
      </c>
      <c r="M4" s="68">
        <v>0</v>
      </c>
      <c r="N4" s="69"/>
      <c r="O4" s="70">
        <v>43627.635416666664</v>
      </c>
      <c r="P4" s="70">
        <v>43627.510416666664</v>
      </c>
      <c r="Q4" s="72">
        <v>0</v>
      </c>
    </row>
    <row r="5" spans="1:17" x14ac:dyDescent="0.3">
      <c r="A5" s="71" t="s">
        <v>12</v>
      </c>
      <c r="B5" s="60" t="s">
        <v>27</v>
      </c>
      <c r="C5" s="60" t="s">
        <v>190</v>
      </c>
      <c r="D5" s="61">
        <v>88.358983536148884</v>
      </c>
      <c r="E5" s="62">
        <f t="shared" ref="E5:E18" si="0">930.5-D5</f>
        <v>842.14101646385109</v>
      </c>
      <c r="F5" s="63" t="s">
        <v>43</v>
      </c>
      <c r="G5" s="64">
        <v>43627.857390667705</v>
      </c>
      <c r="H5" s="64">
        <v>43627.732390667705</v>
      </c>
      <c r="I5" s="65">
        <v>0.22197400104050757</v>
      </c>
      <c r="J5" s="66"/>
      <c r="K5" s="67">
        <v>43627.870599351401</v>
      </c>
      <c r="L5" s="67">
        <v>43627.745599351401</v>
      </c>
      <c r="M5" s="68">
        <v>0.23518268473708304</v>
      </c>
      <c r="N5" s="69"/>
      <c r="O5" s="70">
        <v>43627.88378202168</v>
      </c>
      <c r="P5" s="70">
        <v>43627.75878202168</v>
      </c>
      <c r="Q5" s="72">
        <v>0.24836535501526669</v>
      </c>
    </row>
    <row r="6" spans="1:17" x14ac:dyDescent="0.3">
      <c r="A6" s="71" t="s">
        <v>13</v>
      </c>
      <c r="B6" s="60" t="s">
        <v>34</v>
      </c>
      <c r="C6" s="60" t="s">
        <v>191</v>
      </c>
      <c r="D6" s="61">
        <v>145.35898353614888</v>
      </c>
      <c r="E6" s="62">
        <f t="shared" si="0"/>
        <v>785.14101646385109</v>
      </c>
      <c r="F6" s="63" t="s">
        <v>43</v>
      </c>
      <c r="G6" s="64">
        <v>43628.012000721043</v>
      </c>
      <c r="H6" s="64">
        <v>43627.887000721043</v>
      </c>
      <c r="I6" s="65">
        <v>0.37658405437832698</v>
      </c>
      <c r="J6" s="66"/>
      <c r="K6" s="67">
        <v>43628.038727575018</v>
      </c>
      <c r="L6" s="67">
        <v>43627.913727575018</v>
      </c>
      <c r="M6" s="68">
        <v>0.4033109083538875</v>
      </c>
      <c r="N6" s="69"/>
      <c r="O6" s="70">
        <v>43628.067688394374</v>
      </c>
      <c r="P6" s="70">
        <v>43627.942688394374</v>
      </c>
      <c r="Q6" s="72">
        <v>0.43227172771003097</v>
      </c>
    </row>
    <row r="7" spans="1:17" x14ac:dyDescent="0.3">
      <c r="A7" s="71" t="s">
        <v>14</v>
      </c>
      <c r="B7" s="60" t="s">
        <v>28</v>
      </c>
      <c r="C7" s="60" t="s">
        <v>192</v>
      </c>
      <c r="D7" s="61">
        <v>234.94044778493597</v>
      </c>
      <c r="E7" s="62">
        <f t="shared" si="0"/>
        <v>695.55955221506406</v>
      </c>
      <c r="F7" s="63" t="s">
        <v>43</v>
      </c>
      <c r="G7" s="64">
        <v>43628.22596386329</v>
      </c>
      <c r="H7" s="64">
        <v>43628.10096386329</v>
      </c>
      <c r="I7" s="65">
        <v>0.59054719662526622</v>
      </c>
      <c r="J7" s="66"/>
      <c r="K7" s="67">
        <v>43628.273817487039</v>
      </c>
      <c r="L7" s="67">
        <v>43628.148817487039</v>
      </c>
      <c r="M7" s="68">
        <v>0.63840082037495449</v>
      </c>
      <c r="N7" s="69"/>
      <c r="O7" s="70">
        <v>43628.32709912859</v>
      </c>
      <c r="P7" s="70">
        <v>43628.20209912859</v>
      </c>
      <c r="Q7" s="72">
        <v>0.69168246192566585</v>
      </c>
    </row>
    <row r="8" spans="1:17" x14ac:dyDescent="0.3">
      <c r="A8" s="71" t="s">
        <v>15</v>
      </c>
      <c r="B8" s="60" t="s">
        <v>29</v>
      </c>
      <c r="C8" s="60" t="s">
        <v>193</v>
      </c>
      <c r="D8" s="61">
        <v>286.32784538296346</v>
      </c>
      <c r="E8" s="62">
        <f t="shared" si="0"/>
        <v>644.17215461703654</v>
      </c>
      <c r="F8" s="63" t="s">
        <v>44</v>
      </c>
      <c r="G8" s="64">
        <v>43628.48198469662</v>
      </c>
      <c r="H8" s="64">
        <v>43628.35698469662</v>
      </c>
      <c r="I8" s="65">
        <v>0.84656802995596081</v>
      </c>
      <c r="J8" s="66"/>
      <c r="K8" s="67">
        <v>43628.544606177522</v>
      </c>
      <c r="L8" s="67">
        <v>43628.419606177522</v>
      </c>
      <c r="M8" s="68">
        <v>0.9091895108576864</v>
      </c>
      <c r="N8" s="69"/>
      <c r="O8" s="70">
        <v>43628.637722461921</v>
      </c>
      <c r="P8" s="70">
        <v>43628.512722461921</v>
      </c>
      <c r="Q8" s="72">
        <v>1.0023057952566887</v>
      </c>
    </row>
    <row r="9" spans="1:17" x14ac:dyDescent="0.3">
      <c r="A9" s="71" t="s">
        <v>16</v>
      </c>
      <c r="B9" s="60" t="s">
        <v>174</v>
      </c>
      <c r="C9" s="60" t="s">
        <v>194</v>
      </c>
      <c r="D9" s="61">
        <v>342.31338980354724</v>
      </c>
      <c r="E9" s="62">
        <f t="shared" si="0"/>
        <v>588.18661019645276</v>
      </c>
      <c r="F9" s="63" t="s">
        <v>44</v>
      </c>
      <c r="G9" s="64">
        <v>43628.616791951012</v>
      </c>
      <c r="H9" s="64">
        <v>43628.491791951012</v>
      </c>
      <c r="I9" s="65">
        <v>0.98137528434745036</v>
      </c>
      <c r="J9" s="66"/>
      <c r="K9" s="67">
        <v>43628.69434799481</v>
      </c>
      <c r="L9" s="67">
        <v>43628.56934799481</v>
      </c>
      <c r="M9" s="68">
        <v>1.0589313281452633</v>
      </c>
      <c r="N9" s="69"/>
      <c r="O9" s="70">
        <v>43628.805792841704</v>
      </c>
      <c r="P9" s="70">
        <v>43628.680792841704</v>
      </c>
      <c r="Q9" s="72">
        <v>1.1703761750395643</v>
      </c>
    </row>
    <row r="10" spans="1:17" x14ac:dyDescent="0.3">
      <c r="A10" s="71" t="s">
        <v>17</v>
      </c>
      <c r="B10" s="60" t="s">
        <v>31</v>
      </c>
      <c r="C10" s="60" t="s">
        <v>195</v>
      </c>
      <c r="D10" s="61">
        <v>394.91338980354726</v>
      </c>
      <c r="E10" s="62">
        <f t="shared" si="0"/>
        <v>535.58661019645274</v>
      </c>
      <c r="F10" s="63" t="s">
        <v>44</v>
      </c>
      <c r="G10" s="64">
        <v>43628.746146682424</v>
      </c>
      <c r="H10" s="64">
        <v>43628.621146682424</v>
      </c>
      <c r="I10" s="65">
        <v>1.1107300157600548</v>
      </c>
      <c r="J10" s="66"/>
      <c r="K10" s="67">
        <v>43628.835956588497</v>
      </c>
      <c r="L10" s="67">
        <v>43628.710956588497</v>
      </c>
      <c r="M10" s="68">
        <v>1.2005399218323873</v>
      </c>
      <c r="N10" s="69"/>
      <c r="O10" s="70">
        <v>43628.961144984445</v>
      </c>
      <c r="P10" s="70">
        <v>43628.836144984445</v>
      </c>
      <c r="Q10" s="72">
        <v>1.3257283177808858</v>
      </c>
    </row>
    <row r="11" spans="1:17" x14ac:dyDescent="0.3">
      <c r="A11" s="71" t="s">
        <v>18</v>
      </c>
      <c r="B11" s="60" t="s">
        <v>32</v>
      </c>
      <c r="C11" s="60" t="s">
        <v>196</v>
      </c>
      <c r="D11" s="61">
        <v>445.41338980354726</v>
      </c>
      <c r="E11" s="62">
        <f t="shared" si="0"/>
        <v>485.08661019645274</v>
      </c>
      <c r="F11" s="63" t="s">
        <v>44</v>
      </c>
      <c r="G11" s="64">
        <v>43628.894880020678</v>
      </c>
      <c r="H11" s="64">
        <v>43628.769880020678</v>
      </c>
      <c r="I11" s="65">
        <v>1.2594633540138602</v>
      </c>
      <c r="J11" s="66"/>
      <c r="K11" s="67">
        <v>43628.992018338671</v>
      </c>
      <c r="L11" s="67">
        <v>43628.867018338671</v>
      </c>
      <c r="M11" s="68">
        <v>1.3566016720069456</v>
      </c>
      <c r="N11" s="69"/>
      <c r="O11" s="70">
        <v>43629.120494837291</v>
      </c>
      <c r="P11" s="70">
        <v>43628.995494837291</v>
      </c>
      <c r="Q11" s="72">
        <v>1.485078170626366</v>
      </c>
    </row>
    <row r="12" spans="1:17" x14ac:dyDescent="0.3">
      <c r="A12" s="71" t="s">
        <v>19</v>
      </c>
      <c r="B12" s="60" t="s">
        <v>33</v>
      </c>
      <c r="C12" s="60" t="s">
        <v>198</v>
      </c>
      <c r="D12" s="61">
        <v>499.83098703571142</v>
      </c>
      <c r="E12" s="62">
        <f t="shared" si="0"/>
        <v>430.66901296428858</v>
      </c>
      <c r="F12" s="63" t="s">
        <v>44</v>
      </c>
      <c r="G12" s="64">
        <v>43629.031316290013</v>
      </c>
      <c r="H12" s="64">
        <v>43628.906316290013</v>
      </c>
      <c r="I12" s="65">
        <v>1.3958996233486687</v>
      </c>
      <c r="J12" s="66"/>
      <c r="K12" s="67">
        <v>43629.139384736009</v>
      </c>
      <c r="L12" s="67">
        <v>43629.014384736009</v>
      </c>
      <c r="M12" s="68">
        <v>1.5039680693444097</v>
      </c>
      <c r="N12" s="69"/>
      <c r="O12" s="70">
        <v>43629.279852188549</v>
      </c>
      <c r="P12" s="70">
        <v>43629.154852188549</v>
      </c>
      <c r="Q12" s="72">
        <v>1.6444355218845885</v>
      </c>
    </row>
    <row r="13" spans="1:17" x14ac:dyDescent="0.3">
      <c r="A13" s="71" t="s">
        <v>20</v>
      </c>
      <c r="B13" s="60" t="s">
        <v>35</v>
      </c>
      <c r="C13" s="60" t="s">
        <v>196</v>
      </c>
      <c r="D13" s="61">
        <v>602.66791935099013</v>
      </c>
      <c r="E13" s="62">
        <f t="shared" si="0"/>
        <v>327.83208064900987</v>
      </c>
      <c r="F13" s="63" t="s">
        <v>44</v>
      </c>
      <c r="G13" s="64">
        <v>43629.457554194021</v>
      </c>
      <c r="H13" s="64">
        <v>43629.332554194021</v>
      </c>
      <c r="I13" s="65">
        <v>1.822137527356972</v>
      </c>
      <c r="J13" s="66"/>
      <c r="K13" s="67">
        <v>43629.592366275829</v>
      </c>
      <c r="L13" s="67">
        <v>43629.467366275829</v>
      </c>
      <c r="M13" s="68">
        <v>1.9569496091644396</v>
      </c>
      <c r="N13" s="69"/>
      <c r="O13" s="70">
        <v>43629.782354299699</v>
      </c>
      <c r="P13" s="70">
        <v>43629.657354299699</v>
      </c>
      <c r="Q13" s="72">
        <v>2.1469376330351224</v>
      </c>
    </row>
    <row r="14" spans="1:17" x14ac:dyDescent="0.3">
      <c r="A14" s="71" t="s">
        <v>21</v>
      </c>
      <c r="B14" s="60" t="s">
        <v>36</v>
      </c>
      <c r="C14" s="60" t="s">
        <v>197</v>
      </c>
      <c r="D14" s="61">
        <v>677.66791935099013</v>
      </c>
      <c r="E14" s="62">
        <f t="shared" si="0"/>
        <v>252.83208064900987</v>
      </c>
      <c r="F14" s="63" t="s">
        <v>45</v>
      </c>
      <c r="G14" s="64">
        <v>43629.625873453515</v>
      </c>
      <c r="H14" s="64">
        <v>43629.542540120179</v>
      </c>
      <c r="I14" s="65">
        <v>1.9904567868507002</v>
      </c>
      <c r="J14" s="66"/>
      <c r="K14" s="67">
        <v>43629.773319619308</v>
      </c>
      <c r="L14" s="67">
        <v>43629.689986285972</v>
      </c>
      <c r="M14" s="68">
        <v>2.1379029526433442</v>
      </c>
      <c r="N14" s="69"/>
      <c r="O14" s="70">
        <v>43629.975062853409</v>
      </c>
      <c r="P14" s="70">
        <v>43629.891729520074</v>
      </c>
      <c r="Q14" s="72">
        <v>2.3396461867450853</v>
      </c>
    </row>
    <row r="15" spans="1:17" x14ac:dyDescent="0.3">
      <c r="A15" s="73" t="s">
        <v>22</v>
      </c>
      <c r="B15" s="60" t="s">
        <v>37</v>
      </c>
      <c r="C15" s="60" t="s">
        <v>199</v>
      </c>
      <c r="D15" s="61">
        <v>749.56791935099011</v>
      </c>
      <c r="E15" s="62">
        <f t="shared" si="0"/>
        <v>180.93208064900989</v>
      </c>
      <c r="F15" s="63" t="s">
        <v>45</v>
      </c>
      <c r="G15" s="64">
        <v>43629.810537908044</v>
      </c>
      <c r="H15" s="64">
        <v>43629.727204574709</v>
      </c>
      <c r="I15" s="65">
        <v>2.1751212413801113</v>
      </c>
      <c r="J15" s="66"/>
      <c r="K15" s="67">
        <v>43629.966777619287</v>
      </c>
      <c r="L15" s="67">
        <v>43629.883444285952</v>
      </c>
      <c r="M15" s="68">
        <v>2.3313609526230721</v>
      </c>
      <c r="N15" s="69"/>
      <c r="O15" s="70">
        <v>43630.172038271579</v>
      </c>
      <c r="P15" s="70">
        <v>43630.088704938244</v>
      </c>
      <c r="Q15" s="72">
        <v>2.5366216049151262</v>
      </c>
    </row>
    <row r="16" spans="1:17" x14ac:dyDescent="0.3">
      <c r="A16" s="73" t="s">
        <v>23</v>
      </c>
      <c r="B16" s="60" t="s">
        <v>38</v>
      </c>
      <c r="C16" s="60" t="s">
        <v>200</v>
      </c>
      <c r="D16" s="61">
        <v>794.26791935099016</v>
      </c>
      <c r="E16" s="62">
        <f t="shared" si="0"/>
        <v>136.23208064900984</v>
      </c>
      <c r="F16" s="63" t="s">
        <v>45</v>
      </c>
      <c r="G16" s="64">
        <v>43629.912200246152</v>
      </c>
      <c r="H16" s="64">
        <v>43629.828866912816</v>
      </c>
      <c r="I16" s="65">
        <v>2.2767835794875282</v>
      </c>
      <c r="J16" s="66"/>
      <c r="K16" s="67">
        <v>43630.073421519402</v>
      </c>
      <c r="L16" s="67">
        <v>43629.990088186067</v>
      </c>
      <c r="M16" s="68">
        <v>2.4380048527382314</v>
      </c>
      <c r="N16" s="69"/>
      <c r="O16" s="70">
        <v>43630.280878646721</v>
      </c>
      <c r="P16" s="70">
        <v>43630.197545313385</v>
      </c>
      <c r="Q16" s="72">
        <v>2.6454619800570072</v>
      </c>
    </row>
    <row r="17" spans="1:17" x14ac:dyDescent="0.3">
      <c r="A17" s="71" t="s">
        <v>24</v>
      </c>
      <c r="B17" s="60" t="s">
        <v>39</v>
      </c>
      <c r="C17" s="60" t="s">
        <v>201</v>
      </c>
      <c r="D17" s="61">
        <v>833.75586574405463</v>
      </c>
      <c r="E17" s="62">
        <f t="shared" si="0"/>
        <v>96.744134255945369</v>
      </c>
      <c r="F17" s="63" t="s">
        <v>45</v>
      </c>
      <c r="G17" s="64">
        <v>43630.019005194394</v>
      </c>
      <c r="H17" s="64">
        <v>43629.935671861058</v>
      </c>
      <c r="I17" s="65">
        <v>2.3835885277294437</v>
      </c>
      <c r="J17" s="66"/>
      <c r="K17" s="67">
        <v>43630.186260780989</v>
      </c>
      <c r="L17" s="67">
        <v>43630.102927447653</v>
      </c>
      <c r="M17" s="68">
        <v>2.5508441143247182</v>
      </c>
      <c r="N17" s="69"/>
      <c r="O17" s="70">
        <v>43630.397507622765</v>
      </c>
      <c r="P17" s="70">
        <v>43630.31417428943</v>
      </c>
      <c r="Q17" s="72">
        <v>2.7620909561010194</v>
      </c>
    </row>
    <row r="18" spans="1:17" x14ac:dyDescent="0.3">
      <c r="A18" s="71" t="s">
        <v>25</v>
      </c>
      <c r="B18" s="60" t="s">
        <v>40</v>
      </c>
      <c r="C18" s="60" t="s">
        <v>196</v>
      </c>
      <c r="D18" s="61">
        <v>883.96265807683119</v>
      </c>
      <c r="E18" s="62">
        <f t="shared" si="0"/>
        <v>46.53734192316881</v>
      </c>
      <c r="F18" s="63" t="s">
        <v>45</v>
      </c>
      <c r="G18" s="64">
        <v>43630.149069450388</v>
      </c>
      <c r="H18" s="64">
        <v>43630.065736117052</v>
      </c>
      <c r="I18" s="65">
        <v>2.5136527837239555</v>
      </c>
      <c r="J18" s="66"/>
      <c r="K18" s="67">
        <v>43630.408855057176</v>
      </c>
      <c r="L18" s="67">
        <v>43630.32552172384</v>
      </c>
      <c r="M18" s="68">
        <v>2.7734383905117284</v>
      </c>
      <c r="N18" s="69"/>
      <c r="O18" s="70">
        <v>43630.66980453924</v>
      </c>
      <c r="P18" s="70">
        <v>43630.586471205905</v>
      </c>
      <c r="Q18" s="72">
        <v>3.0343878725761897</v>
      </c>
    </row>
    <row r="19" spans="1:17" x14ac:dyDescent="0.3">
      <c r="A19" s="71" t="s">
        <v>4</v>
      </c>
      <c r="B19" s="60" t="s">
        <v>41</v>
      </c>
      <c r="C19" s="60" t="s">
        <v>181</v>
      </c>
      <c r="D19" s="61">
        <v>930.5</v>
      </c>
      <c r="E19" s="62">
        <f>930.5-D19</f>
        <v>0</v>
      </c>
      <c r="F19" s="63" t="s">
        <v>45</v>
      </c>
      <c r="G19" s="64">
        <v>43630.270797207144</v>
      </c>
      <c r="H19" s="64">
        <v>43630.187463873808</v>
      </c>
      <c r="I19" s="65">
        <v>2.6353805404796731</v>
      </c>
      <c r="J19" s="69"/>
      <c r="K19" s="67">
        <v>43630.536502309791</v>
      </c>
      <c r="L19" s="67">
        <v>43630.453168976455</v>
      </c>
      <c r="M19" s="68">
        <v>2.9010856431268621</v>
      </c>
      <c r="N19" s="69"/>
      <c r="O19" s="70">
        <v>43630.79999795914</v>
      </c>
      <c r="P19" s="70">
        <v>43630.716664625805</v>
      </c>
      <c r="Q19" s="72">
        <v>3.164581292476214</v>
      </c>
    </row>
    <row r="20" spans="1:17" x14ac:dyDescent="0.3">
      <c r="A20" s="44"/>
      <c r="D20" s="26"/>
      <c r="E20" s="6"/>
      <c r="F20" s="21"/>
      <c r="G20" s="48"/>
      <c r="H20" s="48"/>
      <c r="I20" s="48"/>
      <c r="K20" s="49"/>
      <c r="L20" s="49"/>
      <c r="M20" s="49"/>
      <c r="O20" s="50"/>
      <c r="P20" s="50"/>
      <c r="Q20" s="51"/>
    </row>
    <row r="21" spans="1:17" ht="15" thickBot="1" x14ac:dyDescent="0.35">
      <c r="A21" s="52"/>
      <c r="B21" s="53" t="s">
        <v>180</v>
      </c>
      <c r="C21" s="53"/>
      <c r="D21" s="53"/>
      <c r="E21" s="53"/>
      <c r="F21" s="53"/>
      <c r="G21" s="54"/>
      <c r="H21" s="54"/>
      <c r="I21" s="55">
        <f>($D$19/I19)/24</f>
        <v>14.711664117500293</v>
      </c>
      <c r="J21" s="53"/>
      <c r="K21" s="56"/>
      <c r="L21" s="56"/>
      <c r="M21" s="57">
        <f>($D$19/M19)/24</f>
        <v>13.364249837017967</v>
      </c>
      <c r="N21" s="53"/>
      <c r="O21" s="58"/>
      <c r="P21" s="58"/>
      <c r="Q21" s="59">
        <f>($D$19/Q19)/24</f>
        <v>12.251489138708783</v>
      </c>
    </row>
  </sheetData>
  <mergeCells count="9">
    <mergeCell ref="A3:C3"/>
    <mergeCell ref="G1:I1"/>
    <mergeCell ref="K1:M1"/>
    <mergeCell ref="O1:Q1"/>
    <mergeCell ref="D2:E2"/>
    <mergeCell ref="F2:F3"/>
    <mergeCell ref="G2:I2"/>
    <mergeCell ref="K2:M2"/>
    <mergeCell ref="O2:Q2"/>
  </mergeCell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2"/>
  <sheetViews>
    <sheetView showGridLines="0" workbookViewId="0">
      <selection sqref="A1:Q22"/>
    </sheetView>
  </sheetViews>
  <sheetFormatPr defaultRowHeight="14.4" x14ac:dyDescent="0.3"/>
  <cols>
    <col min="1" max="1" width="7.44140625" customWidth="1"/>
    <col min="2" max="2" width="21.5546875" customWidth="1"/>
    <col min="3" max="3" width="21.88671875" customWidth="1"/>
    <col min="4" max="4" width="10.5546875" customWidth="1"/>
    <col min="6" max="6" width="7.33203125" customWidth="1"/>
    <col min="7" max="8" width="16.6640625" customWidth="1"/>
    <col min="9" max="9" width="10.6640625" customWidth="1"/>
    <col min="10" max="10" width="2.6640625" customWidth="1"/>
    <col min="11" max="12" width="16.6640625" customWidth="1"/>
    <col min="13" max="13" width="10.6640625" customWidth="1"/>
    <col min="14" max="14" width="2.6640625" customWidth="1"/>
    <col min="15" max="16" width="16.6640625" customWidth="1"/>
    <col min="17" max="17" width="10.6640625" customWidth="1"/>
  </cols>
  <sheetData>
    <row r="1" spans="1:17" ht="14.4" customHeight="1" x14ac:dyDescent="0.3">
      <c r="A1" s="41"/>
      <c r="B1" s="42"/>
      <c r="C1" s="42"/>
      <c r="D1" s="42"/>
      <c r="E1" s="42"/>
      <c r="F1" s="42"/>
      <c r="G1" s="113" t="s">
        <v>175</v>
      </c>
      <c r="H1" s="113"/>
      <c r="I1" s="113"/>
      <c r="J1" s="43"/>
      <c r="K1" s="106" t="s">
        <v>89</v>
      </c>
      <c r="L1" s="106"/>
      <c r="M1" s="106"/>
      <c r="N1" s="43"/>
      <c r="O1" s="114" t="s">
        <v>176</v>
      </c>
      <c r="P1" s="114"/>
      <c r="Q1" s="115"/>
    </row>
    <row r="2" spans="1:17" ht="57.6" customHeight="1" x14ac:dyDescent="0.3">
      <c r="A2" s="44"/>
      <c r="D2" s="119" t="s">
        <v>183</v>
      </c>
      <c r="E2" s="119"/>
      <c r="F2" s="107" t="s">
        <v>186</v>
      </c>
      <c r="G2" s="116" t="s">
        <v>177</v>
      </c>
      <c r="H2" s="116"/>
      <c r="I2" s="116"/>
      <c r="J2" s="37"/>
      <c r="K2" s="108" t="s">
        <v>178</v>
      </c>
      <c r="L2" s="108"/>
      <c r="M2" s="108"/>
      <c r="N2" s="37"/>
      <c r="O2" s="117" t="s">
        <v>179</v>
      </c>
      <c r="P2" s="117"/>
      <c r="Q2" s="118"/>
    </row>
    <row r="3" spans="1:17" x14ac:dyDescent="0.3">
      <c r="A3" s="104" t="s">
        <v>182</v>
      </c>
      <c r="B3" s="105"/>
      <c r="C3" s="105"/>
      <c r="D3" s="45" t="s">
        <v>184</v>
      </c>
      <c r="E3" s="45" t="s">
        <v>185</v>
      </c>
      <c r="F3" s="107"/>
      <c r="G3" s="40" t="s">
        <v>51</v>
      </c>
      <c r="H3" s="40" t="s">
        <v>52</v>
      </c>
      <c r="I3" s="40" t="s">
        <v>3</v>
      </c>
      <c r="J3" s="46"/>
      <c r="K3" s="38" t="s">
        <v>51</v>
      </c>
      <c r="L3" s="38" t="s">
        <v>52</v>
      </c>
      <c r="M3" s="38" t="s">
        <v>3</v>
      </c>
      <c r="N3" s="46"/>
      <c r="O3" s="39" t="s">
        <v>51</v>
      </c>
      <c r="P3" s="39" t="s">
        <v>52</v>
      </c>
      <c r="Q3" s="47" t="s">
        <v>3</v>
      </c>
    </row>
    <row r="4" spans="1:17" x14ac:dyDescent="0.3">
      <c r="A4" s="71" t="s">
        <v>187</v>
      </c>
      <c r="B4" s="60" t="s">
        <v>188</v>
      </c>
      <c r="C4" s="60" t="s">
        <v>189</v>
      </c>
      <c r="D4" s="61">
        <v>0</v>
      </c>
      <c r="E4" s="62">
        <v>930.5</v>
      </c>
      <c r="F4" s="63" t="s">
        <v>43</v>
      </c>
      <c r="G4" s="64">
        <v>43627.625</v>
      </c>
      <c r="H4" s="64">
        <v>43627.5</v>
      </c>
      <c r="I4" s="65">
        <v>0</v>
      </c>
      <c r="J4" s="66"/>
      <c r="K4" s="67">
        <v>43627.625</v>
      </c>
      <c r="L4" s="67">
        <v>43627.5</v>
      </c>
      <c r="M4" s="68">
        <v>0</v>
      </c>
      <c r="N4" s="69"/>
      <c r="O4" s="70">
        <v>43627.625</v>
      </c>
      <c r="P4" s="70">
        <v>43627.5</v>
      </c>
      <c r="Q4" s="72">
        <v>0</v>
      </c>
    </row>
    <row r="5" spans="1:17" x14ac:dyDescent="0.3">
      <c r="A5" s="71" t="s">
        <v>12</v>
      </c>
      <c r="B5" s="60" t="s">
        <v>27</v>
      </c>
      <c r="C5" s="60" t="s">
        <v>190</v>
      </c>
      <c r="D5" s="61">
        <v>88.358983536148884</v>
      </c>
      <c r="E5" s="62">
        <f t="shared" ref="E5:E19" si="0">930.5-D5</f>
        <v>842.14101646385109</v>
      </c>
      <c r="F5" s="63" t="s">
        <v>43</v>
      </c>
      <c r="G5" s="64">
        <v>43627.846974001041</v>
      </c>
      <c r="H5" s="64">
        <v>43627.721974001041</v>
      </c>
      <c r="I5" s="65">
        <v>0.22197400104050757</v>
      </c>
      <c r="J5" s="66"/>
      <c r="K5" s="67">
        <v>43627.856176762878</v>
      </c>
      <c r="L5" s="67">
        <v>43627.731176762878</v>
      </c>
      <c r="M5" s="68">
        <v>0.23117676287802169</v>
      </c>
      <c r="N5" s="69"/>
      <c r="O5" s="70">
        <v>43627.873365355015</v>
      </c>
      <c r="P5" s="70">
        <v>43627.748365355015</v>
      </c>
      <c r="Q5" s="72">
        <v>0.24836535501526669</v>
      </c>
    </row>
    <row r="6" spans="1:17" x14ac:dyDescent="0.3">
      <c r="A6" s="71" t="s">
        <v>13</v>
      </c>
      <c r="B6" s="60" t="s">
        <v>34</v>
      </c>
      <c r="C6" s="60" t="s">
        <v>191</v>
      </c>
      <c r="D6" s="61">
        <v>145.35898353614888</v>
      </c>
      <c r="E6" s="62">
        <f t="shared" si="0"/>
        <v>785.14101646385109</v>
      </c>
      <c r="F6" s="63" t="s">
        <v>43</v>
      </c>
      <c r="G6" s="64">
        <v>43628.001584054378</v>
      </c>
      <c r="H6" s="64">
        <v>43627.876584054378</v>
      </c>
      <c r="I6" s="65">
        <v>0.37658405437832698</v>
      </c>
      <c r="J6" s="66"/>
      <c r="K6" s="67">
        <v>43628.019824607931</v>
      </c>
      <c r="L6" s="67">
        <v>43627.894824607931</v>
      </c>
      <c r="M6" s="68">
        <v>0.39482460793078644</v>
      </c>
      <c r="N6" s="69"/>
      <c r="O6" s="70">
        <v>43628.053967208034</v>
      </c>
      <c r="P6" s="70">
        <v>43627.928967208034</v>
      </c>
      <c r="Q6" s="72">
        <v>0.42896720803400967</v>
      </c>
    </row>
    <row r="7" spans="1:17" x14ac:dyDescent="0.3">
      <c r="A7" s="71" t="s">
        <v>14</v>
      </c>
      <c r="B7" s="60" t="s">
        <v>28</v>
      </c>
      <c r="C7" s="60" t="s">
        <v>192</v>
      </c>
      <c r="D7" s="61">
        <v>234.94044778493597</v>
      </c>
      <c r="E7" s="62">
        <f t="shared" si="0"/>
        <v>695.55955221506406</v>
      </c>
      <c r="F7" s="63" t="s">
        <v>43</v>
      </c>
      <c r="G7" s="64">
        <v>43628.215547196625</v>
      </c>
      <c r="H7" s="64">
        <v>43628.090547196625</v>
      </c>
      <c r="I7" s="65">
        <v>0.59054719662526622</v>
      </c>
      <c r="J7" s="66"/>
      <c r="K7" s="67">
        <v>43628.249571567394</v>
      </c>
      <c r="L7" s="67">
        <v>43628.124571567394</v>
      </c>
      <c r="M7" s="68">
        <v>0.62457156739401398</v>
      </c>
      <c r="N7" s="69"/>
      <c r="O7" s="70">
        <v>43628.31337794225</v>
      </c>
      <c r="P7" s="70">
        <v>43628.18837794225</v>
      </c>
      <c r="Q7" s="72">
        <v>0.68837794224964455</v>
      </c>
    </row>
    <row r="8" spans="1:17" x14ac:dyDescent="0.3">
      <c r="A8" s="71" t="s">
        <v>15</v>
      </c>
      <c r="B8" s="60" t="s">
        <v>29</v>
      </c>
      <c r="C8" s="60" t="s">
        <v>193</v>
      </c>
      <c r="D8" s="61">
        <v>286.32784538296346</v>
      </c>
      <c r="E8" s="62">
        <f t="shared" si="0"/>
        <v>644.17215461703654</v>
      </c>
      <c r="F8" s="63" t="s">
        <v>44</v>
      </c>
      <c r="G8" s="64">
        <v>43628.471568029956</v>
      </c>
      <c r="H8" s="64">
        <v>43628.346568029956</v>
      </c>
      <c r="I8" s="65">
        <v>0.84656802995596081</v>
      </c>
      <c r="J8" s="66"/>
      <c r="K8" s="67">
        <v>43628.517283620953</v>
      </c>
      <c r="L8" s="67">
        <v>43628.392283620953</v>
      </c>
      <c r="M8" s="68">
        <v>0.89228362095309421</v>
      </c>
      <c r="N8" s="69"/>
      <c r="O8" s="70">
        <v>43628.624001275581</v>
      </c>
      <c r="P8" s="70">
        <v>43628.499001275581</v>
      </c>
      <c r="Q8" s="72">
        <v>0.99900127558066742</v>
      </c>
    </row>
    <row r="9" spans="1:17" x14ac:dyDescent="0.3">
      <c r="A9" s="71" t="s">
        <v>16</v>
      </c>
      <c r="B9" s="60" t="s">
        <v>174</v>
      </c>
      <c r="C9" s="60" t="s">
        <v>194</v>
      </c>
      <c r="D9" s="61">
        <v>342.31338980354724</v>
      </c>
      <c r="E9" s="62">
        <f t="shared" si="0"/>
        <v>588.18661019645276</v>
      </c>
      <c r="F9" s="63" t="s">
        <v>44</v>
      </c>
      <c r="G9" s="64">
        <v>43628.606375284347</v>
      </c>
      <c r="H9" s="64">
        <v>43628.481375284347</v>
      </c>
      <c r="I9" s="65">
        <v>0.98137528434745036</v>
      </c>
      <c r="J9" s="66"/>
      <c r="K9" s="67">
        <v>43628.663622215121</v>
      </c>
      <c r="L9" s="67">
        <v>43628.538622215121</v>
      </c>
      <c r="M9" s="68">
        <v>1.038622215120995</v>
      </c>
      <c r="N9" s="69"/>
      <c r="O9" s="70">
        <v>43628.792071655364</v>
      </c>
      <c r="P9" s="70">
        <v>43628.667071655364</v>
      </c>
      <c r="Q9" s="72">
        <v>1.167071655363543</v>
      </c>
    </row>
    <row r="10" spans="1:17" x14ac:dyDescent="0.3">
      <c r="A10" s="71" t="s">
        <v>17</v>
      </c>
      <c r="B10" s="60" t="s">
        <v>31</v>
      </c>
      <c r="C10" s="60" t="s">
        <v>195</v>
      </c>
      <c r="D10" s="61">
        <v>394.91338980354726</v>
      </c>
      <c r="E10" s="62">
        <f t="shared" si="0"/>
        <v>535.58661019645274</v>
      </c>
      <c r="F10" s="63" t="s">
        <v>44</v>
      </c>
      <c r="G10" s="64">
        <v>43628.73573001576</v>
      </c>
      <c r="H10" s="64">
        <v>43628.61073001576</v>
      </c>
      <c r="I10" s="65">
        <v>1.1107300157600548</v>
      </c>
      <c r="J10" s="66"/>
      <c r="K10" s="67">
        <v>43628.802012431668</v>
      </c>
      <c r="L10" s="67">
        <v>43628.677012431668</v>
      </c>
      <c r="M10" s="68">
        <v>1.1770124316681176</v>
      </c>
      <c r="N10" s="69"/>
      <c r="O10" s="70">
        <v>43628.947423798105</v>
      </c>
      <c r="P10" s="70">
        <v>43628.822423798105</v>
      </c>
      <c r="Q10" s="72">
        <v>1.3224237981048645</v>
      </c>
    </row>
    <row r="11" spans="1:17" x14ac:dyDescent="0.3">
      <c r="A11" s="71" t="s">
        <v>18</v>
      </c>
      <c r="B11" s="60" t="s">
        <v>32</v>
      </c>
      <c r="C11" s="60" t="s">
        <v>196</v>
      </c>
      <c r="D11" s="61">
        <v>445.41338980354726</v>
      </c>
      <c r="E11" s="62">
        <f t="shared" si="0"/>
        <v>485.08661019645274</v>
      </c>
      <c r="F11" s="63" t="s">
        <v>44</v>
      </c>
      <c r="G11" s="64">
        <v>43628.884463354014</v>
      </c>
      <c r="H11" s="64">
        <v>43628.759463354014</v>
      </c>
      <c r="I11" s="65">
        <v>1.2594633540138602</v>
      </c>
      <c r="J11" s="66"/>
      <c r="K11" s="67">
        <v>43628.954527323869</v>
      </c>
      <c r="L11" s="67">
        <v>43628.829527323869</v>
      </c>
      <c r="M11" s="68">
        <v>1.3295273238691152</v>
      </c>
      <c r="N11" s="69"/>
      <c r="O11" s="70">
        <v>43629.10677365095</v>
      </c>
      <c r="P11" s="70">
        <v>43628.98177365095</v>
      </c>
      <c r="Q11" s="72">
        <v>1.4817736509503447</v>
      </c>
    </row>
    <row r="12" spans="1:17" x14ac:dyDescent="0.3">
      <c r="A12" s="71" t="s">
        <v>19</v>
      </c>
      <c r="B12" s="60" t="s">
        <v>33</v>
      </c>
      <c r="C12" s="60" t="s">
        <v>198</v>
      </c>
      <c r="D12" s="61">
        <v>499.83098703571142</v>
      </c>
      <c r="E12" s="62">
        <f t="shared" si="0"/>
        <v>430.66901296428858</v>
      </c>
      <c r="F12" s="63" t="s">
        <v>44</v>
      </c>
      <c r="G12" s="64">
        <v>43629.017290389129</v>
      </c>
      <c r="H12" s="64">
        <v>43628.892290389129</v>
      </c>
      <c r="I12" s="65">
        <v>1.3922903891289025</v>
      </c>
      <c r="J12" s="66"/>
      <c r="K12" s="67">
        <v>43629.095325758077</v>
      </c>
      <c r="L12" s="67">
        <v>43628.970325758077</v>
      </c>
      <c r="M12" s="68">
        <v>1.4703257580767968</v>
      </c>
      <c r="N12" s="69"/>
      <c r="O12" s="70">
        <v>43629.262522811448</v>
      </c>
      <c r="P12" s="70">
        <v>43629.137522811448</v>
      </c>
      <c r="Q12" s="72">
        <v>1.6375228114484344</v>
      </c>
    </row>
    <row r="13" spans="1:17" x14ac:dyDescent="0.3">
      <c r="A13" s="71" t="s">
        <v>20</v>
      </c>
      <c r="B13" s="60" t="s">
        <v>35</v>
      </c>
      <c r="C13" s="60" t="s">
        <v>196</v>
      </c>
      <c r="D13" s="61">
        <v>602.66791935099013</v>
      </c>
      <c r="E13" s="62">
        <f t="shared" si="0"/>
        <v>327.83208064900987</v>
      </c>
      <c r="F13" s="63" t="s">
        <v>44</v>
      </c>
      <c r="G13" s="64">
        <v>43629.416957055786</v>
      </c>
      <c r="H13" s="64">
        <v>43629.291957055786</v>
      </c>
      <c r="I13" s="65">
        <v>1.7919570557860425</v>
      </c>
      <c r="J13" s="66"/>
      <c r="K13" s="67">
        <v>43629.516526650936</v>
      </c>
      <c r="L13" s="67">
        <v>43629.391526650936</v>
      </c>
      <c r="M13" s="68">
        <v>1.8915266509357025</v>
      </c>
      <c r="N13" s="69"/>
      <c r="O13" s="70">
        <v>43629.745076144784</v>
      </c>
      <c r="P13" s="70">
        <v>43629.620076144784</v>
      </c>
      <c r="Q13" s="72">
        <v>2.1200761447835248</v>
      </c>
    </row>
    <row r="14" spans="1:17" x14ac:dyDescent="0.3">
      <c r="A14" s="71" t="s">
        <v>21</v>
      </c>
      <c r="B14" s="60" t="s">
        <v>36</v>
      </c>
      <c r="C14" s="60" t="s">
        <v>197</v>
      </c>
      <c r="D14" s="61">
        <v>677.66791935099013</v>
      </c>
      <c r="E14" s="62">
        <f t="shared" si="0"/>
        <v>252.83208064900987</v>
      </c>
      <c r="F14" s="63" t="s">
        <v>45</v>
      </c>
      <c r="G14" s="64">
        <v>43629.58527631528</v>
      </c>
      <c r="H14" s="64">
        <v>43629.501942981944</v>
      </c>
      <c r="I14" s="65">
        <v>1.9602763152797706</v>
      </c>
      <c r="J14" s="66"/>
      <c r="K14" s="67">
        <v>43629.693367418426</v>
      </c>
      <c r="L14" s="67">
        <v>43629.61003408509</v>
      </c>
      <c r="M14" s="68">
        <v>2.0683674184256233</v>
      </c>
      <c r="N14" s="69"/>
      <c r="O14" s="70">
        <v>43629.937784698493</v>
      </c>
      <c r="P14" s="70">
        <v>43629.854451365158</v>
      </c>
      <c r="Q14" s="72">
        <v>2.3127846984934877</v>
      </c>
    </row>
    <row r="15" spans="1:17" x14ac:dyDescent="0.3">
      <c r="A15" s="73" t="s">
        <v>22</v>
      </c>
      <c r="B15" s="60" t="s">
        <v>37</v>
      </c>
      <c r="C15" s="60" t="s">
        <v>199</v>
      </c>
      <c r="D15" s="61">
        <v>749.56791935099011</v>
      </c>
      <c r="E15" s="62">
        <f t="shared" si="0"/>
        <v>180.93208064900989</v>
      </c>
      <c r="F15" s="63" t="s">
        <v>45</v>
      </c>
      <c r="G15" s="64">
        <v>43629.769940769809</v>
      </c>
      <c r="H15" s="64">
        <v>43629.686607436473</v>
      </c>
      <c r="I15" s="65">
        <v>2.1449407698091818</v>
      </c>
      <c r="J15" s="66"/>
      <c r="K15" s="67">
        <v>43629.88242864568</v>
      </c>
      <c r="L15" s="67">
        <v>43629.799095312344</v>
      </c>
      <c r="M15" s="68">
        <v>2.2574286456801929</v>
      </c>
      <c r="N15" s="69"/>
      <c r="O15" s="70">
        <v>43630.134760116664</v>
      </c>
      <c r="P15" s="70">
        <v>43630.051426783328</v>
      </c>
      <c r="Q15" s="72">
        <v>2.5097601166635286</v>
      </c>
    </row>
    <row r="16" spans="1:17" x14ac:dyDescent="0.3">
      <c r="A16" s="73" t="s">
        <v>23</v>
      </c>
      <c r="B16" s="60" t="s">
        <v>38</v>
      </c>
      <c r="C16" s="60" t="s">
        <v>200</v>
      </c>
      <c r="D16" s="61">
        <v>794.26791935099016</v>
      </c>
      <c r="E16" s="62">
        <f t="shared" si="0"/>
        <v>136.23208064900984</v>
      </c>
      <c r="F16" s="63" t="s">
        <v>45</v>
      </c>
      <c r="G16" s="64">
        <v>43629.871603107917</v>
      </c>
      <c r="H16" s="64">
        <v>43629.788269774581</v>
      </c>
      <c r="I16" s="65">
        <v>2.2466031079165987</v>
      </c>
      <c r="J16" s="66"/>
      <c r="K16" s="67">
        <v>43629.986648820784</v>
      </c>
      <c r="L16" s="67">
        <v>43629.903315487449</v>
      </c>
      <c r="M16" s="68">
        <v>2.3616488207844668</v>
      </c>
      <c r="N16" s="69"/>
      <c r="O16" s="70">
        <v>43630.243600491805</v>
      </c>
      <c r="P16" s="70">
        <v>43630.16026715847</v>
      </c>
      <c r="Q16" s="72">
        <v>2.6186004918054095</v>
      </c>
    </row>
    <row r="17" spans="1:17" x14ac:dyDescent="0.3">
      <c r="A17" s="71" t="s">
        <v>24</v>
      </c>
      <c r="B17" s="60" t="s">
        <v>39</v>
      </c>
      <c r="C17" s="60" t="s">
        <v>201</v>
      </c>
      <c r="D17" s="61">
        <v>833.75586574405463</v>
      </c>
      <c r="E17" s="62">
        <f t="shared" si="0"/>
        <v>96.744134255945369</v>
      </c>
      <c r="F17" s="63" t="s">
        <v>45</v>
      </c>
      <c r="G17" s="64">
        <v>43629.964279738582</v>
      </c>
      <c r="H17" s="64">
        <v>43629.880946405247</v>
      </c>
      <c r="I17" s="65">
        <v>2.3392797385822632</v>
      </c>
      <c r="J17" s="66"/>
      <c r="K17" s="67">
        <v>43630.088309410545</v>
      </c>
      <c r="L17" s="67">
        <v>43630.004976077209</v>
      </c>
      <c r="M17" s="68">
        <v>2.4633094105447526</v>
      </c>
      <c r="N17" s="69"/>
      <c r="O17" s="70">
        <v>43630.362226579062</v>
      </c>
      <c r="P17" s="70">
        <v>43630.278893245726</v>
      </c>
      <c r="Q17" s="72">
        <v>2.7372265790618258</v>
      </c>
    </row>
    <row r="18" spans="1:17" x14ac:dyDescent="0.3">
      <c r="A18" s="71" t="s">
        <v>25</v>
      </c>
      <c r="B18" s="60" t="s">
        <v>40</v>
      </c>
      <c r="C18" s="60" t="s">
        <v>196</v>
      </c>
      <c r="D18" s="61">
        <v>883.96265807683119</v>
      </c>
      <c r="E18" s="62">
        <f t="shared" si="0"/>
        <v>46.53734192316881</v>
      </c>
      <c r="F18" s="63" t="s">
        <v>45</v>
      </c>
      <c r="G18" s="64">
        <v>43630.082113071912</v>
      </c>
      <c r="H18" s="64">
        <v>43629.998779738577</v>
      </c>
      <c r="I18" s="65">
        <v>2.4571130719123175</v>
      </c>
      <c r="J18" s="66"/>
      <c r="K18" s="67">
        <v>43630.30089869626</v>
      </c>
      <c r="L18" s="67">
        <v>43630.217565362924</v>
      </c>
      <c r="M18" s="68">
        <v>2.6758986962595372</v>
      </c>
      <c r="N18" s="69"/>
      <c r="O18" s="70">
        <v>43630.596386579062</v>
      </c>
      <c r="P18" s="70">
        <v>43630.513053245726</v>
      </c>
      <c r="Q18" s="72">
        <v>2.9713865790618001</v>
      </c>
    </row>
    <row r="19" spans="1:17" x14ac:dyDescent="0.3">
      <c r="A19" s="71" t="s">
        <v>26</v>
      </c>
      <c r="B19" s="60" t="s">
        <v>41</v>
      </c>
      <c r="C19" s="60" t="s">
        <v>202</v>
      </c>
      <c r="D19" s="61">
        <v>928.1421498449057</v>
      </c>
      <c r="E19" s="62">
        <f t="shared" si="0"/>
        <v>2.3578501550942974</v>
      </c>
      <c r="F19" s="63" t="s">
        <v>45</v>
      </c>
      <c r="G19" s="64">
        <v>43630.185800571911</v>
      </c>
      <c r="H19" s="64">
        <v>43630.102467238576</v>
      </c>
      <c r="I19" s="65">
        <v>2.5608005719113862</v>
      </c>
      <c r="J19" s="66"/>
      <c r="K19" s="67">
        <v>43630.414637535549</v>
      </c>
      <c r="L19" s="67">
        <v>43630.331304202213</v>
      </c>
      <c r="M19" s="68">
        <v>2.7896375355485361</v>
      </c>
      <c r="N19" s="69"/>
      <c r="O19" s="70">
        <v>43630.729106579063</v>
      </c>
      <c r="P19" s="70">
        <v>43630.645773245727</v>
      </c>
      <c r="Q19" s="72">
        <v>3.1041065790632274</v>
      </c>
    </row>
    <row r="20" spans="1:17" x14ac:dyDescent="0.3">
      <c r="A20" s="71" t="s">
        <v>4</v>
      </c>
      <c r="B20" s="60" t="s">
        <v>41</v>
      </c>
      <c r="C20" s="60" t="s">
        <v>181</v>
      </c>
      <c r="D20" s="61">
        <v>930.5</v>
      </c>
      <c r="E20" s="62">
        <f>930.5-D20</f>
        <v>0</v>
      </c>
      <c r="F20" s="63" t="s">
        <v>45</v>
      </c>
      <c r="G20" s="64">
        <f>G19+(5/24/60)</f>
        <v>43630.18927279413</v>
      </c>
      <c r="H20" s="64">
        <f>H19+(5/24/60)</f>
        <v>43630.105939460795</v>
      </c>
      <c r="I20" s="65">
        <f>I19+(5/24/60)</f>
        <v>2.5642727941336085</v>
      </c>
      <c r="J20" s="69"/>
      <c r="K20" s="67">
        <f>K19+(5/24/60)</f>
        <v>43630.418109757768</v>
      </c>
      <c r="L20" s="67">
        <f>L19+(5/24/60)</f>
        <v>43630.334776424432</v>
      </c>
      <c r="M20" s="68">
        <f>M19+(5/24/60)</f>
        <v>2.7931097577707584</v>
      </c>
      <c r="N20" s="69"/>
      <c r="O20" s="70">
        <f>O19+(5/24/60)</f>
        <v>43630.732578801282</v>
      </c>
      <c r="P20" s="70">
        <f>P19+(5/24/60)</f>
        <v>43630.649245467946</v>
      </c>
      <c r="Q20" s="72">
        <f>Q19+(5/24/60)</f>
        <v>3.1075788012854497</v>
      </c>
    </row>
    <row r="21" spans="1:17" x14ac:dyDescent="0.3">
      <c r="A21" s="44"/>
      <c r="D21" s="26"/>
      <c r="E21" s="6"/>
      <c r="F21" s="21"/>
      <c r="G21" s="48"/>
      <c r="H21" s="48"/>
      <c r="I21" s="48"/>
      <c r="K21" s="49"/>
      <c r="L21" s="49"/>
      <c r="M21" s="49"/>
      <c r="O21" s="50"/>
      <c r="P21" s="50"/>
      <c r="Q21" s="51"/>
    </row>
    <row r="22" spans="1:17" ht="15" thickBot="1" x14ac:dyDescent="0.35">
      <c r="A22" s="52"/>
      <c r="B22" s="53" t="s">
        <v>180</v>
      </c>
      <c r="C22" s="53"/>
      <c r="D22" s="53"/>
      <c r="E22" s="53"/>
      <c r="F22" s="53"/>
      <c r="G22" s="54"/>
      <c r="H22" s="54"/>
      <c r="I22" s="55">
        <f>($D$20/I20)/24</f>
        <v>15.119621212700517</v>
      </c>
      <c r="J22" s="53"/>
      <c r="K22" s="56"/>
      <c r="L22" s="56"/>
      <c r="M22" s="57">
        <f>($D$20/M20)/24</f>
        <v>13.880884281567646</v>
      </c>
      <c r="N22" s="53"/>
      <c r="O22" s="58"/>
      <c r="P22" s="58"/>
      <c r="Q22" s="59">
        <f>($D$20/Q20)/24</f>
        <v>12.476218886966207</v>
      </c>
    </row>
  </sheetData>
  <mergeCells count="9">
    <mergeCell ref="A3:C3"/>
    <mergeCell ref="O1:Q1"/>
    <mergeCell ref="G2:I2"/>
    <mergeCell ref="K2:M2"/>
    <mergeCell ref="O2:Q2"/>
    <mergeCell ref="D2:E2"/>
    <mergeCell ref="F2:F3"/>
    <mergeCell ref="G1:I1"/>
    <mergeCell ref="K1:M1"/>
  </mergeCells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"/>
  <sheetViews>
    <sheetView topLeftCell="A3" workbookViewId="0">
      <selection activeCell="I37" sqref="I37"/>
    </sheetView>
  </sheetViews>
  <sheetFormatPr defaultRowHeight="14.4" x14ac:dyDescent="0.3"/>
  <cols>
    <col min="1" max="2" width="12.5546875" customWidth="1"/>
    <col min="3" max="3" width="9" customWidth="1"/>
  </cols>
  <sheetData>
    <row r="1" spans="1:8" x14ac:dyDescent="0.3">
      <c r="A1" t="s">
        <v>70</v>
      </c>
      <c r="C1" s="120" t="s">
        <v>71</v>
      </c>
      <c r="D1" s="120"/>
      <c r="E1" s="120"/>
      <c r="F1" s="120"/>
      <c r="G1" s="120"/>
      <c r="H1" s="120"/>
    </row>
    <row r="2" spans="1:8" x14ac:dyDescent="0.3">
      <c r="C2" s="1">
        <v>150</v>
      </c>
      <c r="D2" s="1">
        <v>160</v>
      </c>
      <c r="E2" s="1">
        <v>170</v>
      </c>
      <c r="F2" s="1">
        <v>180</v>
      </c>
      <c r="G2" s="1">
        <v>190</v>
      </c>
      <c r="H2" s="1">
        <v>200</v>
      </c>
    </row>
    <row r="3" spans="1:8" x14ac:dyDescent="0.3">
      <c r="A3" s="3">
        <v>-0.06</v>
      </c>
      <c r="B3" s="4">
        <f t="shared" ref="B3:B14" si="0">C3-C$9</f>
        <v>33.42</v>
      </c>
      <c r="C3" s="4">
        <v>66.87</v>
      </c>
      <c r="D3" s="4"/>
      <c r="E3" s="4"/>
      <c r="F3" s="4"/>
      <c r="G3" s="4"/>
      <c r="H3" s="4"/>
    </row>
    <row r="4" spans="1:8" x14ac:dyDescent="0.3">
      <c r="A4" s="3">
        <v>-0.05</v>
      </c>
      <c r="B4" s="4">
        <f t="shared" si="0"/>
        <v>28.58</v>
      </c>
      <c r="C4" s="4">
        <v>62.03</v>
      </c>
      <c r="D4" s="4"/>
      <c r="E4" s="4"/>
      <c r="F4" s="4"/>
      <c r="G4" s="4"/>
      <c r="H4" s="4"/>
    </row>
    <row r="5" spans="1:8" x14ac:dyDescent="0.3">
      <c r="A5" s="3">
        <v>-0.04</v>
      </c>
      <c r="B5" s="4">
        <f t="shared" si="0"/>
        <v>23.459999999999994</v>
      </c>
      <c r="C5" s="4">
        <v>56.91</v>
      </c>
      <c r="D5" s="4"/>
      <c r="E5" s="4"/>
      <c r="F5" s="4"/>
      <c r="G5" s="4"/>
      <c r="H5" s="4"/>
    </row>
    <row r="6" spans="1:8" x14ac:dyDescent="0.3">
      <c r="A6" s="3">
        <v>-0.03</v>
      </c>
      <c r="B6" s="4">
        <f t="shared" si="0"/>
        <v>18.019999999999996</v>
      </c>
      <c r="C6" s="4">
        <v>51.47</v>
      </c>
      <c r="D6" s="4"/>
      <c r="E6" s="4"/>
      <c r="F6" s="4"/>
      <c r="G6" s="4"/>
      <c r="H6" s="4"/>
    </row>
    <row r="7" spans="1:8" x14ac:dyDescent="0.3">
      <c r="A7" s="3">
        <v>-0.02</v>
      </c>
      <c r="B7" s="4">
        <f t="shared" si="0"/>
        <v>12.25</v>
      </c>
      <c r="C7" s="4">
        <v>45.7</v>
      </c>
      <c r="D7" s="4"/>
      <c r="E7" s="4"/>
      <c r="F7" s="4"/>
      <c r="G7" s="4"/>
      <c r="H7" s="4"/>
    </row>
    <row r="8" spans="1:8" x14ac:dyDescent="0.3">
      <c r="A8" s="3">
        <v>-0.01</v>
      </c>
      <c r="B8" s="4">
        <f t="shared" si="0"/>
        <v>6.1899999999999977</v>
      </c>
      <c r="C8" s="4">
        <v>39.64</v>
      </c>
      <c r="D8" s="4"/>
      <c r="E8" s="4"/>
      <c r="F8" s="4"/>
      <c r="G8" s="4"/>
      <c r="H8" s="4"/>
    </row>
    <row r="9" spans="1:8" x14ac:dyDescent="0.3">
      <c r="A9" s="3">
        <v>0</v>
      </c>
      <c r="B9" s="4">
        <f>C9-C$9</f>
        <v>0</v>
      </c>
      <c r="C9" s="4">
        <v>33.450000000000003</v>
      </c>
      <c r="D9" s="4"/>
      <c r="E9" s="4"/>
      <c r="F9" s="4">
        <v>35.92</v>
      </c>
      <c r="G9" s="4"/>
      <c r="H9" s="4">
        <v>37.4</v>
      </c>
    </row>
    <row r="10" spans="1:8" x14ac:dyDescent="0.3">
      <c r="A10" s="3">
        <v>0.01</v>
      </c>
      <c r="B10" s="4">
        <f t="shared" si="0"/>
        <v>-5.9700000000000024</v>
      </c>
      <c r="C10" s="4">
        <v>27.48</v>
      </c>
      <c r="D10" s="4"/>
      <c r="E10" s="4"/>
      <c r="F10" s="4">
        <v>30.25</v>
      </c>
      <c r="G10" s="4"/>
      <c r="H10" s="4">
        <v>31.91</v>
      </c>
    </row>
    <row r="11" spans="1:8" x14ac:dyDescent="0.3">
      <c r="A11" s="3">
        <v>0.02</v>
      </c>
      <c r="B11" s="4">
        <f t="shared" si="0"/>
        <v>-11.220000000000002</v>
      </c>
      <c r="C11" s="4">
        <v>22.23</v>
      </c>
      <c r="D11" s="4"/>
      <c r="E11" s="4"/>
      <c r="F11" s="4">
        <v>25.11</v>
      </c>
      <c r="G11" s="4"/>
      <c r="H11" s="4">
        <v>26.86</v>
      </c>
    </row>
    <row r="12" spans="1:8" x14ac:dyDescent="0.3">
      <c r="A12" s="3">
        <v>0.03</v>
      </c>
      <c r="B12" s="4">
        <f t="shared" si="0"/>
        <v>-15.420000000000002</v>
      </c>
      <c r="C12" s="4">
        <v>18.03</v>
      </c>
      <c r="D12" s="4"/>
      <c r="E12" s="4"/>
      <c r="F12" s="4">
        <v>20.8</v>
      </c>
      <c r="G12" s="4"/>
      <c r="H12" s="4">
        <v>22.52</v>
      </c>
    </row>
    <row r="13" spans="1:8" x14ac:dyDescent="0.3">
      <c r="A13" s="3">
        <v>0.04</v>
      </c>
      <c r="B13" s="4">
        <f t="shared" si="0"/>
        <v>-18.590000000000003</v>
      </c>
      <c r="C13" s="4">
        <v>14.86</v>
      </c>
      <c r="D13" s="4"/>
      <c r="E13" s="4"/>
      <c r="F13" s="4">
        <v>17.399999999999999</v>
      </c>
      <c r="G13" s="4"/>
      <c r="H13" s="4">
        <v>19</v>
      </c>
    </row>
    <row r="14" spans="1:8" x14ac:dyDescent="0.3">
      <c r="A14" s="3">
        <v>0.05</v>
      </c>
      <c r="B14" s="4">
        <f t="shared" si="0"/>
        <v>-20.940000000000005</v>
      </c>
      <c r="C14" s="4">
        <v>12.51</v>
      </c>
      <c r="D14" s="4"/>
      <c r="E14" s="4"/>
      <c r="F14" s="4">
        <v>14.78</v>
      </c>
      <c r="G14" s="4"/>
      <c r="H14" s="4">
        <v>16.239999999999998</v>
      </c>
    </row>
    <row r="15" spans="1:8" x14ac:dyDescent="0.3">
      <c r="A15" s="3">
        <v>0.06</v>
      </c>
      <c r="B15" s="4"/>
      <c r="C15" s="4"/>
      <c r="D15" s="4"/>
      <c r="E15" s="4"/>
      <c r="F15" s="4"/>
      <c r="G15" s="4"/>
      <c r="H15" s="4"/>
    </row>
    <row r="16" spans="1:8" x14ac:dyDescent="0.3">
      <c r="A16" s="3">
        <v>7.0000000000000007E-2</v>
      </c>
      <c r="B16" s="4"/>
      <c r="C16" s="4"/>
      <c r="D16" s="4"/>
      <c r="E16" s="4"/>
      <c r="F16" s="4"/>
      <c r="G16" s="4"/>
      <c r="H16" s="4"/>
    </row>
    <row r="17" spans="1:9" x14ac:dyDescent="0.3">
      <c r="A17" s="3">
        <v>0.08</v>
      </c>
      <c r="B17" s="4"/>
      <c r="C17" s="4"/>
      <c r="D17" s="4"/>
      <c r="E17" s="4"/>
      <c r="F17" s="4"/>
      <c r="G17" s="4"/>
      <c r="H17" s="4"/>
    </row>
    <row r="18" spans="1:9" x14ac:dyDescent="0.3">
      <c r="A18" s="3">
        <v>0.09</v>
      </c>
      <c r="B18" s="4"/>
      <c r="C18" s="4"/>
      <c r="D18" s="4"/>
      <c r="E18" s="4"/>
      <c r="F18" s="4"/>
      <c r="G18" s="4"/>
      <c r="H18" s="4"/>
    </row>
    <row r="19" spans="1:9" x14ac:dyDescent="0.3">
      <c r="A19" s="3">
        <v>0.1</v>
      </c>
      <c r="B19" s="4"/>
      <c r="C19" s="4"/>
      <c r="D19" s="4"/>
      <c r="E19" s="4"/>
      <c r="F19" s="4"/>
      <c r="G19" s="4"/>
      <c r="H19" s="4"/>
    </row>
    <row r="20" spans="1:9" x14ac:dyDescent="0.3">
      <c r="D20" s="2"/>
      <c r="E20" s="2"/>
    </row>
    <row r="21" spans="1:9" x14ac:dyDescent="0.3">
      <c r="D21" s="2"/>
      <c r="E21" s="2"/>
    </row>
    <row r="22" spans="1:9" x14ac:dyDescent="0.3">
      <c r="A22" t="s">
        <v>70</v>
      </c>
      <c r="C22" s="120" t="s">
        <v>71</v>
      </c>
      <c r="D22" s="120"/>
      <c r="E22" s="120"/>
      <c r="F22" s="120"/>
      <c r="G22" s="120"/>
      <c r="H22" s="120"/>
    </row>
    <row r="23" spans="1:9" x14ac:dyDescent="0.3">
      <c r="C23" s="1">
        <v>150</v>
      </c>
      <c r="D23" s="1">
        <v>160</v>
      </c>
      <c r="E23" s="1">
        <v>170</v>
      </c>
      <c r="F23" s="1">
        <v>180</v>
      </c>
      <c r="G23" s="1">
        <v>190</v>
      </c>
      <c r="H23" s="1">
        <v>200</v>
      </c>
    </row>
    <row r="24" spans="1:9" x14ac:dyDescent="0.3">
      <c r="A24" s="3">
        <v>-0.06</v>
      </c>
      <c r="B24" s="4">
        <f t="shared" ref="B24:B29" si="1">C24-C$9</f>
        <v>33.42</v>
      </c>
      <c r="C24" s="4">
        <v>66.87</v>
      </c>
      <c r="D24" s="4"/>
      <c r="E24" s="4"/>
      <c r="F24" s="4"/>
      <c r="G24" s="4"/>
      <c r="H24" s="4"/>
      <c r="I24">
        <f>B24/A24</f>
        <v>-557</v>
      </c>
    </row>
    <row r="25" spans="1:9" x14ac:dyDescent="0.3">
      <c r="A25" s="3">
        <v>-0.05</v>
      </c>
      <c r="B25" s="4">
        <f t="shared" si="1"/>
        <v>28.58</v>
      </c>
      <c r="C25" s="4">
        <v>62.03</v>
      </c>
      <c r="D25" s="4"/>
      <c r="E25" s="4"/>
      <c r="F25" s="4"/>
      <c r="G25" s="4"/>
      <c r="H25" s="4"/>
      <c r="I25">
        <f t="shared" ref="I25:I35" si="2">B25/A25</f>
        <v>-571.59999999999991</v>
      </c>
    </row>
    <row r="26" spans="1:9" x14ac:dyDescent="0.3">
      <c r="A26" s="3">
        <v>-0.04</v>
      </c>
      <c r="B26" s="4">
        <f t="shared" si="1"/>
        <v>23.459999999999994</v>
      </c>
      <c r="C26" s="4">
        <v>56.91</v>
      </c>
      <c r="D26" s="4"/>
      <c r="E26" s="4"/>
      <c r="F26" s="4"/>
      <c r="G26" s="4"/>
      <c r="H26" s="4"/>
      <c r="I26">
        <f t="shared" si="2"/>
        <v>-586.49999999999989</v>
      </c>
    </row>
    <row r="27" spans="1:9" x14ac:dyDescent="0.3">
      <c r="A27" s="3">
        <v>-0.03</v>
      </c>
      <c r="B27" s="4">
        <f t="shared" si="1"/>
        <v>18.019999999999996</v>
      </c>
      <c r="C27" s="4">
        <v>51.47</v>
      </c>
      <c r="D27" s="4"/>
      <c r="E27" s="4"/>
      <c r="F27" s="4"/>
      <c r="G27" s="4"/>
      <c r="H27" s="4"/>
      <c r="I27">
        <f t="shared" si="2"/>
        <v>-600.66666666666652</v>
      </c>
    </row>
    <row r="28" spans="1:9" x14ac:dyDescent="0.3">
      <c r="A28" s="3">
        <v>-0.02</v>
      </c>
      <c r="B28" s="4">
        <f t="shared" si="1"/>
        <v>12.25</v>
      </c>
      <c r="C28" s="4">
        <v>45.7</v>
      </c>
      <c r="D28" s="4"/>
      <c r="E28" s="4"/>
      <c r="F28" s="4"/>
      <c r="G28" s="4"/>
      <c r="H28" s="4"/>
      <c r="I28">
        <f t="shared" si="2"/>
        <v>-612.5</v>
      </c>
    </row>
    <row r="29" spans="1:9" x14ac:dyDescent="0.3">
      <c r="A29" s="3">
        <v>-0.01</v>
      </c>
      <c r="B29" s="4">
        <f t="shared" si="1"/>
        <v>6.1899999999999977</v>
      </c>
      <c r="C29" s="4">
        <v>39.64</v>
      </c>
      <c r="D29" s="4"/>
      <c r="E29" s="4"/>
      <c r="F29" s="4"/>
      <c r="G29" s="4"/>
      <c r="H29" s="4"/>
      <c r="I29">
        <f t="shared" si="2"/>
        <v>-618.99999999999977</v>
      </c>
    </row>
    <row r="30" spans="1:9" x14ac:dyDescent="0.3">
      <c r="A30" s="3">
        <v>0</v>
      </c>
      <c r="B30" s="4">
        <f>C30-C$9</f>
        <v>0</v>
      </c>
      <c r="C30" s="4">
        <v>33.450000000000003</v>
      </c>
      <c r="D30" s="4"/>
      <c r="E30" s="4"/>
      <c r="F30" s="4">
        <v>35.92</v>
      </c>
      <c r="G30" s="4"/>
      <c r="H30" s="4">
        <v>37.4</v>
      </c>
      <c r="I30" t="e">
        <f t="shared" si="2"/>
        <v>#DIV/0!</v>
      </c>
    </row>
    <row r="31" spans="1:9" x14ac:dyDescent="0.3">
      <c r="A31" s="3">
        <v>0.01</v>
      </c>
      <c r="B31" s="4">
        <f t="shared" ref="B31:B35" si="3">C31-C$9</f>
        <v>-3.2000000000000028</v>
      </c>
      <c r="C31" s="4">
        <v>30.25</v>
      </c>
      <c r="D31" s="4"/>
      <c r="E31" s="4"/>
      <c r="F31" s="4">
        <v>30.25</v>
      </c>
      <c r="G31" s="4"/>
      <c r="H31" s="4">
        <v>31.91</v>
      </c>
      <c r="I31">
        <f t="shared" si="2"/>
        <v>-320.00000000000028</v>
      </c>
    </row>
    <row r="32" spans="1:9" x14ac:dyDescent="0.3">
      <c r="A32" s="3">
        <v>0.02</v>
      </c>
      <c r="B32" s="4">
        <f t="shared" si="3"/>
        <v>-8.3400000000000034</v>
      </c>
      <c r="C32" s="4">
        <v>25.11</v>
      </c>
      <c r="D32" s="4"/>
      <c r="E32" s="4"/>
      <c r="F32" s="4">
        <v>25.11</v>
      </c>
      <c r="G32" s="4"/>
      <c r="H32" s="4">
        <v>26.86</v>
      </c>
      <c r="I32">
        <f t="shared" si="2"/>
        <v>-417.00000000000017</v>
      </c>
    </row>
    <row r="33" spans="1:9" x14ac:dyDescent="0.3">
      <c r="A33" s="3">
        <v>0.03</v>
      </c>
      <c r="B33" s="4">
        <f t="shared" si="3"/>
        <v>-12.650000000000002</v>
      </c>
      <c r="C33" s="4">
        <v>20.8</v>
      </c>
      <c r="D33" s="4"/>
      <c r="E33" s="4"/>
      <c r="F33" s="4">
        <v>20.8</v>
      </c>
      <c r="G33" s="4"/>
      <c r="H33" s="4">
        <v>22.52</v>
      </c>
      <c r="I33">
        <f t="shared" si="2"/>
        <v>-421.66666666666674</v>
      </c>
    </row>
    <row r="34" spans="1:9" x14ac:dyDescent="0.3">
      <c r="A34" s="3">
        <v>0.04</v>
      </c>
      <c r="B34" s="4">
        <f t="shared" si="3"/>
        <v>-16.050000000000004</v>
      </c>
      <c r="C34" s="4">
        <v>17.399999999999999</v>
      </c>
      <c r="D34" s="4"/>
      <c r="E34" s="4"/>
      <c r="F34" s="4">
        <v>17.399999999999999</v>
      </c>
      <c r="G34" s="4"/>
      <c r="H34" s="4">
        <v>19</v>
      </c>
      <c r="I34">
        <f t="shared" si="2"/>
        <v>-401.25000000000011</v>
      </c>
    </row>
    <row r="35" spans="1:9" x14ac:dyDescent="0.3">
      <c r="A35" s="3">
        <v>0.05</v>
      </c>
      <c r="B35" s="4">
        <f t="shared" si="3"/>
        <v>-18.670000000000002</v>
      </c>
      <c r="C35" s="4">
        <v>14.78</v>
      </c>
      <c r="D35" s="4"/>
      <c r="E35" s="4"/>
      <c r="F35" s="4">
        <v>14.78</v>
      </c>
      <c r="G35" s="4"/>
      <c r="H35" s="4">
        <v>16.239999999999998</v>
      </c>
      <c r="I35">
        <f t="shared" si="2"/>
        <v>-373.40000000000003</v>
      </c>
    </row>
    <row r="36" spans="1:9" x14ac:dyDescent="0.3">
      <c r="A36" s="3">
        <v>0.06</v>
      </c>
      <c r="B36" s="4"/>
      <c r="C36" s="4"/>
      <c r="D36" s="4"/>
      <c r="E36" s="4"/>
      <c r="F36" s="4"/>
      <c r="G36" s="4"/>
      <c r="H36" s="4"/>
    </row>
    <row r="37" spans="1:9" x14ac:dyDescent="0.3">
      <c r="A37" s="3">
        <v>7.0000000000000007E-2</v>
      </c>
      <c r="B37" s="4"/>
      <c r="C37" s="4"/>
      <c r="D37" s="4"/>
      <c r="E37" s="4"/>
      <c r="F37" s="4"/>
      <c r="G37" s="4"/>
      <c r="H37" s="4"/>
    </row>
    <row r="38" spans="1:9" x14ac:dyDescent="0.3">
      <c r="A38" s="3">
        <v>0.08</v>
      </c>
      <c r="B38" s="4"/>
      <c r="C38" s="4"/>
      <c r="D38" s="4"/>
      <c r="E38" s="4"/>
      <c r="F38" s="4"/>
      <c r="G38" s="4"/>
      <c r="H38" s="4"/>
    </row>
    <row r="39" spans="1:9" x14ac:dyDescent="0.3">
      <c r="A39" s="3">
        <v>0.09</v>
      </c>
      <c r="B39" s="4"/>
      <c r="C39" s="4"/>
      <c r="D39" s="4"/>
      <c r="E39" s="4"/>
      <c r="F39" s="4"/>
      <c r="G39" s="4"/>
      <c r="H39" s="4"/>
    </row>
    <row r="40" spans="1:9" x14ac:dyDescent="0.3">
      <c r="A40" s="3">
        <v>0.1</v>
      </c>
      <c r="B40" s="4"/>
      <c r="C40" s="4"/>
      <c r="D40" s="4"/>
      <c r="E40" s="4"/>
      <c r="F40" s="4"/>
      <c r="G40" s="4"/>
      <c r="H40" s="4"/>
    </row>
  </sheetData>
  <mergeCells count="2">
    <mergeCell ref="C1:H1"/>
    <mergeCell ref="C22:H2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>
      <selection activeCell="D24" sqref="D24"/>
    </sheetView>
  </sheetViews>
  <sheetFormatPr defaultRowHeight="14.4" x14ac:dyDescent="0.3"/>
  <cols>
    <col min="1" max="1" width="10.5546875" customWidth="1"/>
    <col min="2" max="2" width="10.6640625" customWidth="1"/>
    <col min="3" max="3" width="27.44140625" customWidth="1"/>
    <col min="4" max="4" width="36.44140625" customWidth="1"/>
  </cols>
  <sheetData>
    <row r="1" spans="1:4" x14ac:dyDescent="0.3">
      <c r="A1" s="110"/>
      <c r="B1" s="110"/>
      <c r="C1" t="s">
        <v>233</v>
      </c>
      <c r="D1" t="s">
        <v>234</v>
      </c>
    </row>
    <row r="2" spans="1:4" x14ac:dyDescent="0.3">
      <c r="A2" t="s">
        <v>187</v>
      </c>
      <c r="B2" t="s">
        <v>230</v>
      </c>
    </row>
    <row r="3" spans="1:4" x14ac:dyDescent="0.3">
      <c r="A3" t="s">
        <v>231</v>
      </c>
      <c r="B3" t="s">
        <v>232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88677-40E1-4E9D-A6DF-C249B6171AC8}">
  <sheetPr filterMode="1">
    <pageSetUpPr fitToPage="1"/>
  </sheetPr>
  <dimension ref="A1:AP164"/>
  <sheetViews>
    <sheetView zoomScale="89" zoomScaleNormal="89" workbookViewId="0">
      <pane xSplit="15" ySplit="3" topLeftCell="Z4" activePane="bottomRight" state="frozen"/>
      <selection pane="topRight" activeCell="H1" sqref="H1"/>
      <selection pane="bottomLeft" activeCell="A4" sqref="A4"/>
      <selection pane="bottomRight" activeCell="AB4" sqref="AB4:AD136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5" customWidth="1"/>
    <col min="10" max="10" width="29.5546875" customWidth="1"/>
    <col min="11" max="11" width="9.33203125" customWidth="1"/>
    <col min="12" max="12" width="10.5546875" bestFit="1" customWidth="1"/>
    <col min="13" max="13" width="9.5546875" bestFit="1" customWidth="1"/>
    <col min="14" max="19" width="9.5546875" customWidth="1"/>
    <col min="20" max="20" width="11.5546875" customWidth="1"/>
    <col min="21" max="23" width="9.5546875" customWidth="1"/>
    <col min="24" max="24" width="7.33203125" style="101" customWidth="1"/>
    <col min="25" max="25" width="9.5546875" customWidth="1"/>
    <col min="26" max="26" width="13.6640625" customWidth="1"/>
    <col min="27" max="27" width="13.44140625" customWidth="1"/>
    <col min="28" max="28" width="14.6640625" customWidth="1"/>
    <col min="29" max="29" width="14.44140625" customWidth="1"/>
    <col min="30" max="30" width="12" customWidth="1"/>
    <col min="31" max="31" width="13.88671875" customWidth="1"/>
    <col min="32" max="32" width="14.44140625" customWidth="1"/>
    <col min="33" max="34" width="10.6640625" customWidth="1"/>
    <col min="35" max="35" width="13.6640625" customWidth="1"/>
    <col min="36" max="36" width="12.6640625" customWidth="1"/>
    <col min="37" max="37" width="10.6640625" customWidth="1"/>
    <col min="38" max="39" width="13" customWidth="1"/>
    <col min="40" max="40" width="14.109375" customWidth="1"/>
    <col min="41" max="41" width="9.109375" style="6"/>
  </cols>
  <sheetData>
    <row r="1" spans="2:42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I1" s="109" t="s">
        <v>270</v>
      </c>
      <c r="X1" s="111" t="s">
        <v>42</v>
      </c>
      <c r="Y1" s="111" t="s">
        <v>30</v>
      </c>
      <c r="Z1" s="111" t="s">
        <v>75</v>
      </c>
      <c r="AA1" s="111"/>
      <c r="AB1" s="111" t="s">
        <v>89</v>
      </c>
      <c r="AC1" s="111"/>
      <c r="AD1" s="111"/>
      <c r="AE1" s="111" t="s">
        <v>269</v>
      </c>
      <c r="AF1" s="111"/>
      <c r="AG1" s="111"/>
      <c r="AH1" s="110" t="s">
        <v>77</v>
      </c>
      <c r="AI1" s="110"/>
      <c r="AJ1" s="110"/>
      <c r="AL1" s="110" t="s">
        <v>50</v>
      </c>
      <c r="AM1" s="110"/>
      <c r="AN1" s="110"/>
    </row>
    <row r="2" spans="2:42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I2" s="109"/>
      <c r="L2" s="110" t="s">
        <v>6</v>
      </c>
      <c r="M2" s="110"/>
      <c r="N2" s="110" t="s">
        <v>7</v>
      </c>
      <c r="O2" s="110"/>
      <c r="P2" s="110" t="s">
        <v>47</v>
      </c>
      <c r="Q2" s="110"/>
      <c r="R2" s="110" t="s">
        <v>5</v>
      </c>
      <c r="S2" s="110"/>
      <c r="T2" s="110"/>
      <c r="U2" s="110"/>
      <c r="V2" s="111" t="s">
        <v>8</v>
      </c>
      <c r="W2" s="111" t="s">
        <v>98</v>
      </c>
      <c r="X2" s="111"/>
      <c r="Y2" s="111"/>
      <c r="Z2" s="102"/>
      <c r="AA2" s="102"/>
      <c r="AB2" s="102"/>
      <c r="AC2" s="102"/>
      <c r="AD2" s="102"/>
      <c r="AE2" s="102"/>
      <c r="AF2" s="102"/>
      <c r="AG2" s="102"/>
      <c r="AH2" s="9"/>
      <c r="AI2" s="9"/>
      <c r="AJ2" s="9"/>
      <c r="AK2" s="10">
        <v>30</v>
      </c>
      <c r="AL2" s="11">
        <v>0.05</v>
      </c>
    </row>
    <row r="3" spans="2:42" ht="30" customHeight="1" x14ac:dyDescent="0.3">
      <c r="B3">
        <v>1</v>
      </c>
      <c r="C3" s="112"/>
      <c r="D3" s="112"/>
      <c r="E3" s="112"/>
      <c r="G3" s="109"/>
      <c r="H3" s="109"/>
      <c r="I3" s="109"/>
      <c r="J3" t="s">
        <v>0</v>
      </c>
      <c r="K3" t="s">
        <v>105</v>
      </c>
      <c r="L3" s="101" t="s">
        <v>1</v>
      </c>
      <c r="M3" s="101" t="s">
        <v>2</v>
      </c>
      <c r="N3" s="101" t="s">
        <v>1</v>
      </c>
      <c r="O3" s="101" t="s">
        <v>2</v>
      </c>
      <c r="P3" s="101" t="s">
        <v>1</v>
      </c>
      <c r="Q3" s="101" t="s">
        <v>2</v>
      </c>
      <c r="R3" s="101" t="s">
        <v>91</v>
      </c>
      <c r="S3" s="13" t="s">
        <v>46</v>
      </c>
      <c r="T3" s="102" t="s">
        <v>63</v>
      </c>
      <c r="U3" s="13" t="s">
        <v>92</v>
      </c>
      <c r="V3" s="111"/>
      <c r="W3" s="111"/>
      <c r="X3" s="111"/>
      <c r="Y3" s="111"/>
      <c r="Z3" s="102" t="s">
        <v>51</v>
      </c>
      <c r="AA3" s="102" t="s">
        <v>76</v>
      </c>
      <c r="AB3" s="102" t="s">
        <v>51</v>
      </c>
      <c r="AC3" s="102" t="s">
        <v>52</v>
      </c>
      <c r="AD3" s="102" t="s">
        <v>3</v>
      </c>
      <c r="AE3" s="102" t="s">
        <v>51</v>
      </c>
      <c r="AF3" s="102" t="s">
        <v>52</v>
      </c>
      <c r="AG3" s="102" t="s">
        <v>3</v>
      </c>
      <c r="AH3" s="102" t="s">
        <v>79</v>
      </c>
      <c r="AI3" s="102" t="s">
        <v>80</v>
      </c>
      <c r="AJ3" s="102" t="s">
        <v>78</v>
      </c>
      <c r="AK3" s="101" t="s">
        <v>48</v>
      </c>
      <c r="AL3" s="101" t="s">
        <v>55</v>
      </c>
      <c r="AM3" s="101" t="s">
        <v>54</v>
      </c>
      <c r="AN3" s="101" t="s">
        <v>49</v>
      </c>
    </row>
    <row r="4" spans="2:42" x14ac:dyDescent="0.3">
      <c r="B4">
        <v>1</v>
      </c>
      <c r="C4" s="14"/>
      <c r="D4" s="14"/>
      <c r="E4" s="14"/>
      <c r="F4" s="15"/>
      <c r="G4" s="16">
        <f>MOD(AF4,1)*24</f>
        <v>12.249999999941792</v>
      </c>
      <c r="H4" s="17"/>
      <c r="I4" s="83"/>
      <c r="J4" t="s">
        <v>96</v>
      </c>
      <c r="K4" s="6">
        <v>0</v>
      </c>
      <c r="L4" s="18">
        <v>0</v>
      </c>
      <c r="M4">
        <v>0</v>
      </c>
      <c r="N4" s="19"/>
      <c r="O4" s="19"/>
      <c r="P4" s="6">
        <f t="shared" ref="P4:P22" si="0">L$136-L4</f>
        <v>930.35586574405465</v>
      </c>
      <c r="Q4" s="6">
        <f>P4*1.609344</f>
        <v>1497.2626304</v>
      </c>
      <c r="R4" s="1">
        <v>0</v>
      </c>
      <c r="S4" s="1"/>
      <c r="T4" s="1"/>
      <c r="U4" s="1"/>
      <c r="V4" s="20"/>
      <c r="W4" s="20"/>
      <c r="X4" s="21"/>
      <c r="Y4" s="22">
        <f>3/24</f>
        <v>0.125</v>
      </c>
      <c r="Z4" s="24">
        <v>43627.635416666664</v>
      </c>
      <c r="AA4" s="23">
        <f>Z4-Y4</f>
        <v>43627.510416666664</v>
      </c>
      <c r="AB4" s="79">
        <f>Z4</f>
        <v>43627.635416666664</v>
      </c>
      <c r="AC4" s="79">
        <f>AB4-Y4</f>
        <v>43627.510416666664</v>
      </c>
      <c r="AD4" s="25">
        <v>0</v>
      </c>
      <c r="AE4" s="79">
        <f>Z4</f>
        <v>43627.635416666664</v>
      </c>
      <c r="AF4" s="79">
        <f>AE4-Y4</f>
        <v>43627.510416666664</v>
      </c>
      <c r="AG4" s="25">
        <v>0</v>
      </c>
      <c r="AH4" s="25"/>
      <c r="AI4" s="25"/>
      <c r="AJ4" s="25"/>
    </row>
    <row r="5" spans="2:42" hidden="1" x14ac:dyDescent="0.3">
      <c r="C5" s="14"/>
      <c r="D5" s="14"/>
      <c r="E5" s="14"/>
      <c r="F5" s="15"/>
      <c r="G5" s="16">
        <f t="shared" ref="G5:G136" si="1">MOD(AF5,1)*24</f>
        <v>12.761413759959396</v>
      </c>
      <c r="H5" s="17"/>
      <c r="I5" s="83"/>
      <c r="J5" t="s">
        <v>97</v>
      </c>
      <c r="K5" s="6">
        <v>7.8</v>
      </c>
      <c r="L5" s="26">
        <v>7.8</v>
      </c>
      <c r="M5" s="6">
        <f>L5*1.609344</f>
        <v>12.5528832</v>
      </c>
      <c r="N5" s="6">
        <f>L5-L4</f>
        <v>7.8</v>
      </c>
      <c r="O5" s="6">
        <f>N5*1.609344</f>
        <v>12.5528832</v>
      </c>
      <c r="P5" s="6">
        <f t="shared" si="0"/>
        <v>922.5558657440547</v>
      </c>
      <c r="Q5" s="6">
        <f t="shared" ref="Q5:Q68" si="2">P5*1.609344</f>
        <v>1484.7097472</v>
      </c>
      <c r="R5" s="1">
        <v>78</v>
      </c>
      <c r="S5" s="6">
        <v>168</v>
      </c>
      <c r="T5" s="6">
        <v>90</v>
      </c>
      <c r="U5" s="6">
        <f>R5-R4</f>
        <v>78</v>
      </c>
      <c r="V5" s="20">
        <v>0</v>
      </c>
      <c r="W5" s="20">
        <v>9.9000000000000005E-2</v>
      </c>
      <c r="X5" s="21" t="s">
        <v>43</v>
      </c>
      <c r="Y5" s="22">
        <f t="shared" ref="Y5:Y81" si="3">3/24</f>
        <v>0.125</v>
      </c>
      <c r="Z5" s="24"/>
      <c r="AA5" s="23"/>
      <c r="AB5" s="79">
        <f t="shared" ref="AB5:AB68" si="4">AB4+AJ5</f>
        <v>43627.656725573332</v>
      </c>
      <c r="AC5" s="79">
        <f t="shared" ref="AC5:AC68" si="5">AB5-Y5</f>
        <v>43627.531725573332</v>
      </c>
      <c r="AD5" s="25">
        <f>AB5-AB$4</f>
        <v>2.1308906667400151E-2</v>
      </c>
      <c r="AE5" s="79">
        <f t="shared" ref="AE5:AE68" si="6">IF(ISBLANK(Z5),AE4+AJ5,Z5)</f>
        <v>43627.656725573332</v>
      </c>
      <c r="AF5" s="79">
        <f t="shared" ref="AF5:AF68" si="7">AE5-Y5</f>
        <v>43627.531725573332</v>
      </c>
      <c r="AG5" s="25">
        <f>AE5-AE$4</f>
        <v>2.1308906667400151E-2</v>
      </c>
      <c r="AH5" s="14">
        <f t="shared" ref="AH5:AH68" si="8">(O5/IF(ISBLANK(AK5),$AK$2,AK5))/24</f>
        <v>1.9371733333333332E-2</v>
      </c>
      <c r="AI5" s="14">
        <f t="shared" ref="AI5:AI68" si="9">(AM5+AN5)/24/60+AH5*IF(ISBLANK(AL5),$AL$2,AL5)</f>
        <v>1.9371733333333333E-3</v>
      </c>
      <c r="AJ5" s="14">
        <f>AH5+AI5</f>
        <v>2.1308906666666665E-2</v>
      </c>
      <c r="AK5" s="29">
        <v>27</v>
      </c>
      <c r="AL5" s="30">
        <v>0.1</v>
      </c>
      <c r="AN5" s="31"/>
      <c r="AO5" s="6">
        <f t="shared" ref="AO5:AO68" si="10">$AK$2-IF(V5&lt;0, 550, 400)*V5</f>
        <v>30</v>
      </c>
      <c r="AP5" s="74">
        <f t="shared" ref="AP5:AP68" si="11">V5</f>
        <v>0</v>
      </c>
    </row>
    <row r="6" spans="2:42" hidden="1" x14ac:dyDescent="0.3">
      <c r="C6" s="14"/>
      <c r="D6" s="14"/>
      <c r="E6" s="14"/>
      <c r="F6" s="32"/>
      <c r="G6" s="16">
        <f t="shared" si="1"/>
        <v>12.902231360028964</v>
      </c>
      <c r="H6" s="17"/>
      <c r="I6" s="83"/>
      <c r="J6" t="s">
        <v>101</v>
      </c>
      <c r="K6" s="6">
        <v>10.3</v>
      </c>
      <c r="L6" s="26">
        <v>10.3</v>
      </c>
      <c r="M6" s="6">
        <f>L6*1.609344</f>
        <v>16.576243200000004</v>
      </c>
      <c r="N6" s="6">
        <f t="shared" ref="N6:N69" si="12">L6-L5</f>
        <v>2.5000000000000009</v>
      </c>
      <c r="O6" s="6">
        <f t="shared" ref="O6:O75" si="13">N6*1.609344</f>
        <v>4.023360000000002</v>
      </c>
      <c r="P6" s="6">
        <f t="shared" si="0"/>
        <v>920.0558657440547</v>
      </c>
      <c r="Q6" s="6">
        <f t="shared" si="2"/>
        <v>1480.6863872000001</v>
      </c>
      <c r="R6" s="1">
        <v>115</v>
      </c>
      <c r="S6" s="6">
        <v>96</v>
      </c>
      <c r="T6" s="6">
        <v>57</v>
      </c>
      <c r="U6" s="6">
        <f t="shared" ref="U6:U128" si="14">R6-R5</f>
        <v>37</v>
      </c>
      <c r="V6" s="20">
        <v>1E-3</v>
      </c>
      <c r="W6" s="20">
        <v>2.8000000000000001E-2</v>
      </c>
      <c r="X6" s="21" t="s">
        <v>43</v>
      </c>
      <c r="Y6" s="22">
        <f t="shared" si="3"/>
        <v>0.125</v>
      </c>
      <c r="Z6" s="24"/>
      <c r="AA6" s="23"/>
      <c r="AB6" s="79">
        <f t="shared" si="4"/>
        <v>43627.662592973335</v>
      </c>
      <c r="AC6" s="79">
        <f t="shared" si="5"/>
        <v>43627.537592973335</v>
      </c>
      <c r="AD6" s="25">
        <f t="shared" ref="AD6:AD69" si="15">AB6-AB$4</f>
        <v>2.71763066702988E-2</v>
      </c>
      <c r="AE6" s="79">
        <f t="shared" si="6"/>
        <v>43627.662592973335</v>
      </c>
      <c r="AF6" s="79">
        <f t="shared" si="7"/>
        <v>43627.537592973335</v>
      </c>
      <c r="AG6" s="25">
        <f t="shared" ref="AG6:AG69" si="16">AE6-AE$4</f>
        <v>2.71763066702988E-2</v>
      </c>
      <c r="AH6" s="14">
        <f t="shared" si="8"/>
        <v>5.5880000000000027E-3</v>
      </c>
      <c r="AI6" s="14">
        <f t="shared" si="9"/>
        <v>2.7940000000000012E-4</v>
      </c>
      <c r="AJ6" s="14">
        <f t="shared" ref="AJ6:AJ69" si="17">AH6+AI6</f>
        <v>5.8674000000000026E-3</v>
      </c>
      <c r="AK6" s="29"/>
      <c r="AL6" s="30"/>
      <c r="AN6" s="31"/>
      <c r="AO6" s="6">
        <f t="shared" si="10"/>
        <v>29.6</v>
      </c>
      <c r="AP6" s="74">
        <f t="shared" si="11"/>
        <v>1E-3</v>
      </c>
    </row>
    <row r="7" spans="2:42" hidden="1" x14ac:dyDescent="0.3">
      <c r="C7" s="14"/>
      <c r="D7" s="14"/>
      <c r="E7" s="14"/>
      <c r="F7" s="32" t="s">
        <v>64</v>
      </c>
      <c r="G7" s="16">
        <f t="shared" si="1"/>
        <v>13.210373402398545</v>
      </c>
      <c r="H7" s="17"/>
      <c r="I7" s="83"/>
      <c r="J7" t="s">
        <v>99</v>
      </c>
      <c r="K7" s="6">
        <v>13.4</v>
      </c>
      <c r="L7" s="26">
        <v>13.4</v>
      </c>
      <c r="M7" s="6">
        <f t="shared" ref="M7:M136" si="18">L7*1.609344</f>
        <v>21.565209600000003</v>
      </c>
      <c r="N7" s="6">
        <f t="shared" si="12"/>
        <v>3.0999999999999996</v>
      </c>
      <c r="O7" s="6">
        <f t="shared" si="13"/>
        <v>4.9889663999999998</v>
      </c>
      <c r="P7" s="6">
        <f t="shared" si="0"/>
        <v>916.95586574405468</v>
      </c>
      <c r="Q7" s="6">
        <f t="shared" si="2"/>
        <v>1475.6974207999999</v>
      </c>
      <c r="R7" s="1">
        <v>757</v>
      </c>
      <c r="S7" s="1">
        <v>663</v>
      </c>
      <c r="T7" s="1">
        <v>34</v>
      </c>
      <c r="U7" s="6">
        <f t="shared" si="14"/>
        <v>642</v>
      </c>
      <c r="V7" s="20">
        <v>3.5999999999999997E-2</v>
      </c>
      <c r="W7" s="20">
        <v>0.11600000000000001</v>
      </c>
      <c r="X7" s="21" t="s">
        <v>43</v>
      </c>
      <c r="Y7" s="22">
        <f t="shared" si="3"/>
        <v>0.125</v>
      </c>
      <c r="Z7" s="24"/>
      <c r="AA7" s="23"/>
      <c r="AB7" s="79">
        <f t="shared" si="4"/>
        <v>43627.6754322251</v>
      </c>
      <c r="AC7" s="79">
        <f t="shared" si="5"/>
        <v>43627.5504322251</v>
      </c>
      <c r="AD7" s="25">
        <f t="shared" si="15"/>
        <v>4.001555843569804E-2</v>
      </c>
      <c r="AE7" s="79">
        <f t="shared" si="6"/>
        <v>43627.6754322251</v>
      </c>
      <c r="AF7" s="79">
        <f t="shared" si="7"/>
        <v>43627.5504322251</v>
      </c>
      <c r="AG7" s="25">
        <f t="shared" si="16"/>
        <v>4.001555843569804E-2</v>
      </c>
      <c r="AH7" s="14">
        <f t="shared" si="8"/>
        <v>1.2227858823529411E-2</v>
      </c>
      <c r="AI7" s="14">
        <f t="shared" si="9"/>
        <v>6.1139294117647063E-4</v>
      </c>
      <c r="AJ7" s="14">
        <f t="shared" si="17"/>
        <v>1.2839251764705881E-2</v>
      </c>
      <c r="AK7" s="29">
        <v>17</v>
      </c>
      <c r="AL7" s="30"/>
      <c r="AN7" s="31"/>
      <c r="AO7" s="6">
        <f t="shared" si="10"/>
        <v>15.600000000000001</v>
      </c>
      <c r="AP7" s="74">
        <f t="shared" si="11"/>
        <v>3.5999999999999997E-2</v>
      </c>
    </row>
    <row r="8" spans="2:42" hidden="1" x14ac:dyDescent="0.3">
      <c r="C8" s="14"/>
      <c r="D8" s="14"/>
      <c r="E8" s="14"/>
      <c r="F8" s="32" t="s">
        <v>11</v>
      </c>
      <c r="G8" s="16">
        <f t="shared" si="1"/>
        <v>13.336596461303998</v>
      </c>
      <c r="H8" s="17"/>
      <c r="I8" s="83"/>
      <c r="J8" t="s">
        <v>100</v>
      </c>
      <c r="K8" s="6">
        <v>17.399999999999999</v>
      </c>
      <c r="L8" s="26">
        <v>17.399999999999999</v>
      </c>
      <c r="M8" s="6">
        <f t="shared" si="18"/>
        <v>28.0025856</v>
      </c>
      <c r="N8" s="6">
        <f t="shared" si="12"/>
        <v>3.9999999999999982</v>
      </c>
      <c r="O8" s="6">
        <f t="shared" si="13"/>
        <v>6.4373759999999978</v>
      </c>
      <c r="P8" s="6">
        <f t="shared" si="0"/>
        <v>912.95586574405468</v>
      </c>
      <c r="Q8" s="6">
        <f t="shared" si="2"/>
        <v>1469.2600448000001</v>
      </c>
      <c r="R8" s="1">
        <v>178</v>
      </c>
      <c r="S8" s="1">
        <v>116</v>
      </c>
      <c r="T8" s="1">
        <v>694</v>
      </c>
      <c r="U8" s="6">
        <f t="shared" si="14"/>
        <v>-579</v>
      </c>
      <c r="V8" s="20">
        <v>-0.03</v>
      </c>
      <c r="W8" s="20">
        <v>5.8000000000000003E-2</v>
      </c>
      <c r="X8" s="21" t="s">
        <v>43</v>
      </c>
      <c r="Y8" s="22">
        <f t="shared" si="3"/>
        <v>0.125</v>
      </c>
      <c r="Z8" s="24"/>
      <c r="AA8" s="23"/>
      <c r="AB8" s="79">
        <f t="shared" si="4"/>
        <v>43627.680691519221</v>
      </c>
      <c r="AC8" s="79">
        <f t="shared" si="5"/>
        <v>43627.555691519221</v>
      </c>
      <c r="AD8" s="25">
        <f t="shared" si="15"/>
        <v>4.527485255675856E-2</v>
      </c>
      <c r="AE8" s="79">
        <f t="shared" si="6"/>
        <v>43627.680691519221</v>
      </c>
      <c r="AF8" s="79">
        <f t="shared" si="7"/>
        <v>43627.555691519221</v>
      </c>
      <c r="AG8" s="25">
        <f t="shared" si="16"/>
        <v>4.527485255675856E-2</v>
      </c>
      <c r="AH8" s="14">
        <f t="shared" si="8"/>
        <v>5.2592941176470565E-3</v>
      </c>
      <c r="AI8" s="14">
        <f t="shared" si="9"/>
        <v>0</v>
      </c>
      <c r="AJ8" s="14">
        <f t="shared" si="17"/>
        <v>5.2592941176470565E-3</v>
      </c>
      <c r="AK8" s="29">
        <v>51</v>
      </c>
      <c r="AL8" s="30">
        <v>0</v>
      </c>
      <c r="AN8" s="31"/>
      <c r="AO8" s="6">
        <f t="shared" si="10"/>
        <v>46.5</v>
      </c>
      <c r="AP8" s="74">
        <f t="shared" si="11"/>
        <v>-0.03</v>
      </c>
    </row>
    <row r="9" spans="2:42" hidden="1" x14ac:dyDescent="0.3">
      <c r="C9" s="14"/>
      <c r="D9" s="14"/>
      <c r="E9" s="14"/>
      <c r="F9" s="15"/>
      <c r="G9" s="16">
        <f t="shared" si="1"/>
        <v>13.658465261338279</v>
      </c>
      <c r="H9" s="17"/>
      <c r="I9" s="83"/>
      <c r="J9" t="s">
        <v>85</v>
      </c>
      <c r="K9" s="6">
        <v>23.4</v>
      </c>
      <c r="L9" s="26">
        <v>23.4</v>
      </c>
      <c r="M9" s="6">
        <f t="shared" si="18"/>
        <v>37.658649599999997</v>
      </c>
      <c r="N9" s="6">
        <f t="shared" si="12"/>
        <v>6</v>
      </c>
      <c r="O9" s="6">
        <f t="shared" si="13"/>
        <v>9.6560640000000006</v>
      </c>
      <c r="P9" s="6">
        <f t="shared" si="0"/>
        <v>906.95586574405468</v>
      </c>
      <c r="Q9" s="6">
        <f t="shared" si="2"/>
        <v>1459.6039808</v>
      </c>
      <c r="R9" s="1">
        <v>458</v>
      </c>
      <c r="S9" s="1">
        <v>486</v>
      </c>
      <c r="T9" s="1">
        <v>783</v>
      </c>
      <c r="U9" s="6">
        <f t="shared" si="14"/>
        <v>280</v>
      </c>
      <c r="V9" s="20">
        <v>-1.2E-2</v>
      </c>
      <c r="W9" s="20">
        <v>5.7000000000000002E-2</v>
      </c>
      <c r="X9" s="21" t="s">
        <v>43</v>
      </c>
      <c r="Y9" s="22">
        <f t="shared" si="3"/>
        <v>0.125</v>
      </c>
      <c r="Z9" s="24"/>
      <c r="AA9" s="23"/>
      <c r="AB9" s="79">
        <f t="shared" si="4"/>
        <v>43627.694102719222</v>
      </c>
      <c r="AC9" s="79">
        <f t="shared" si="5"/>
        <v>43627.569102719222</v>
      </c>
      <c r="AD9" s="25">
        <f t="shared" si="15"/>
        <v>5.868605255818693E-2</v>
      </c>
      <c r="AE9" s="79">
        <f t="shared" si="6"/>
        <v>43627.694102719222</v>
      </c>
      <c r="AF9" s="79">
        <f t="shared" si="7"/>
        <v>43627.569102719222</v>
      </c>
      <c r="AG9" s="25">
        <f t="shared" si="16"/>
        <v>5.868605255818693E-2</v>
      </c>
      <c r="AH9" s="14">
        <f t="shared" si="8"/>
        <v>1.34112E-2</v>
      </c>
      <c r="AI9" s="14">
        <f t="shared" si="9"/>
        <v>0</v>
      </c>
      <c r="AJ9" s="14">
        <f t="shared" si="17"/>
        <v>1.34112E-2</v>
      </c>
      <c r="AK9" s="29">
        <v>30</v>
      </c>
      <c r="AL9" s="30">
        <v>0</v>
      </c>
      <c r="AN9" s="31"/>
      <c r="AO9" s="6">
        <f t="shared" si="10"/>
        <v>36.6</v>
      </c>
      <c r="AP9" s="74">
        <f t="shared" si="11"/>
        <v>-1.2E-2</v>
      </c>
    </row>
    <row r="10" spans="2:42" hidden="1" x14ac:dyDescent="0.3">
      <c r="C10" s="14"/>
      <c r="D10" s="14"/>
      <c r="E10" s="14"/>
      <c r="F10" s="15"/>
      <c r="G10" s="16">
        <f t="shared" si="1"/>
        <v>13.793650157342199</v>
      </c>
      <c r="H10" s="17"/>
      <c r="I10" s="83"/>
      <c r="J10" t="s">
        <v>83</v>
      </c>
      <c r="K10" s="6">
        <v>25.8</v>
      </c>
      <c r="L10" s="26">
        <v>25.8</v>
      </c>
      <c r="M10" s="6">
        <f t="shared" si="18"/>
        <v>41.521075200000006</v>
      </c>
      <c r="N10" s="6">
        <f t="shared" si="12"/>
        <v>2.4000000000000021</v>
      </c>
      <c r="O10" s="6">
        <f t="shared" si="13"/>
        <v>3.8624256000000039</v>
      </c>
      <c r="P10" s="6">
        <f t="shared" si="0"/>
        <v>904.5558657440547</v>
      </c>
      <c r="Q10" s="6">
        <f t="shared" si="2"/>
        <v>1455.7415552</v>
      </c>
      <c r="R10" s="1">
        <v>563</v>
      </c>
      <c r="S10" s="1">
        <v>378</v>
      </c>
      <c r="T10" s="1">
        <v>96</v>
      </c>
      <c r="U10" s="6">
        <f t="shared" si="14"/>
        <v>105</v>
      </c>
      <c r="V10" s="20">
        <v>8.0000000000000002E-3</v>
      </c>
      <c r="W10" s="20">
        <v>5.5E-2</v>
      </c>
      <c r="X10" s="21" t="s">
        <v>43</v>
      </c>
      <c r="Y10" s="22">
        <f t="shared" si="3"/>
        <v>0.125</v>
      </c>
      <c r="Z10" s="24"/>
      <c r="AA10" s="23"/>
      <c r="AB10" s="79">
        <f t="shared" si="4"/>
        <v>43627.699735423223</v>
      </c>
      <c r="AC10" s="79">
        <f t="shared" si="5"/>
        <v>43627.574735423223</v>
      </c>
      <c r="AD10" s="25">
        <f t="shared" si="15"/>
        <v>6.4318756558350287E-2</v>
      </c>
      <c r="AE10" s="79">
        <f t="shared" si="6"/>
        <v>43627.699735423223</v>
      </c>
      <c r="AF10" s="79">
        <f t="shared" si="7"/>
        <v>43627.574735423223</v>
      </c>
      <c r="AG10" s="25">
        <f t="shared" si="16"/>
        <v>6.4318756558350287E-2</v>
      </c>
      <c r="AH10" s="14">
        <f t="shared" si="8"/>
        <v>5.3644800000000057E-3</v>
      </c>
      <c r="AI10" s="14">
        <f t="shared" si="9"/>
        <v>2.6822400000000028E-4</v>
      </c>
      <c r="AJ10" s="14">
        <f t="shared" si="17"/>
        <v>5.6327040000000057E-3</v>
      </c>
      <c r="AK10" s="29"/>
      <c r="AL10" s="30"/>
      <c r="AN10" s="31"/>
      <c r="AO10" s="6">
        <f t="shared" si="10"/>
        <v>26.8</v>
      </c>
      <c r="AP10" s="74">
        <f t="shared" si="11"/>
        <v>8.0000000000000002E-3</v>
      </c>
    </row>
    <row r="11" spans="2:42" hidden="1" x14ac:dyDescent="0.3">
      <c r="C11" s="14"/>
      <c r="D11" s="14"/>
      <c r="E11" s="14"/>
      <c r="F11" s="32" t="s">
        <v>64</v>
      </c>
      <c r="G11" s="16">
        <f t="shared" si="1"/>
        <v>14.075285357306711</v>
      </c>
      <c r="H11" s="17"/>
      <c r="I11" s="83"/>
      <c r="J11" t="s">
        <v>84</v>
      </c>
      <c r="K11" s="6">
        <v>28.3</v>
      </c>
      <c r="L11" s="26">
        <v>28.3</v>
      </c>
      <c r="M11" s="6">
        <f t="shared" si="18"/>
        <v>45.544435200000002</v>
      </c>
      <c r="N11" s="6">
        <f t="shared" si="12"/>
        <v>2.5</v>
      </c>
      <c r="O11" s="6">
        <f t="shared" si="13"/>
        <v>4.0233600000000003</v>
      </c>
      <c r="P11" s="6">
        <f t="shared" si="0"/>
        <v>902.0558657440547</v>
      </c>
      <c r="Q11" s="6">
        <f t="shared" si="2"/>
        <v>1451.7181952000001</v>
      </c>
      <c r="R11" s="1">
        <v>1220</v>
      </c>
      <c r="S11" s="1">
        <v>653</v>
      </c>
      <c r="T11" s="1">
        <v>4</v>
      </c>
      <c r="U11" s="6">
        <f t="shared" si="14"/>
        <v>657</v>
      </c>
      <c r="V11" s="20">
        <v>5.2999999999999999E-2</v>
      </c>
      <c r="W11" s="20">
        <v>9.2999999999999999E-2</v>
      </c>
      <c r="X11" s="21" t="s">
        <v>43</v>
      </c>
      <c r="Y11" s="22">
        <f t="shared" si="3"/>
        <v>0.125</v>
      </c>
      <c r="Z11" s="24"/>
      <c r="AA11" s="23"/>
      <c r="AB11" s="79">
        <f t="shared" si="4"/>
        <v>43627.711470223221</v>
      </c>
      <c r="AC11" s="79">
        <f t="shared" si="5"/>
        <v>43627.586470223221</v>
      </c>
      <c r="AD11" s="25">
        <f t="shared" si="15"/>
        <v>7.6053556556871627E-2</v>
      </c>
      <c r="AE11" s="79">
        <f t="shared" si="6"/>
        <v>43627.711470223221</v>
      </c>
      <c r="AF11" s="79">
        <f t="shared" si="7"/>
        <v>43627.586470223221</v>
      </c>
      <c r="AG11" s="25">
        <f t="shared" si="16"/>
        <v>7.6053556556871627E-2</v>
      </c>
      <c r="AH11" s="14">
        <f t="shared" si="8"/>
        <v>1.1176E-2</v>
      </c>
      <c r="AI11" s="14">
        <f t="shared" si="9"/>
        <v>5.5880000000000003E-4</v>
      </c>
      <c r="AJ11" s="14">
        <f t="shared" si="17"/>
        <v>1.17348E-2</v>
      </c>
      <c r="AK11" s="29">
        <v>15</v>
      </c>
      <c r="AL11" s="30"/>
      <c r="AN11" s="31"/>
      <c r="AO11" s="6">
        <f t="shared" si="10"/>
        <v>8.8000000000000007</v>
      </c>
      <c r="AP11" s="74">
        <f t="shared" si="11"/>
        <v>5.2999999999999999E-2</v>
      </c>
    </row>
    <row r="12" spans="2:42" hidden="1" x14ac:dyDescent="0.3">
      <c r="C12" s="14"/>
      <c r="D12" s="14"/>
      <c r="E12" s="14"/>
      <c r="F12" s="15"/>
      <c r="G12" s="16">
        <f t="shared" si="1"/>
        <v>14.22736836533295</v>
      </c>
      <c r="H12" s="17"/>
      <c r="I12" s="83"/>
      <c r="J12" t="s">
        <v>82</v>
      </c>
      <c r="K12" s="6">
        <v>31</v>
      </c>
      <c r="L12" s="26">
        <v>31</v>
      </c>
      <c r="M12" s="6">
        <f t="shared" si="18"/>
        <v>49.889664000000003</v>
      </c>
      <c r="N12" s="6">
        <f t="shared" si="12"/>
        <v>2.6999999999999993</v>
      </c>
      <c r="O12" s="6">
        <f t="shared" si="13"/>
        <v>4.3452287999999992</v>
      </c>
      <c r="P12" s="6">
        <f t="shared" si="0"/>
        <v>899.35586574405465</v>
      </c>
      <c r="Q12" s="6">
        <f t="shared" si="2"/>
        <v>1447.3729664</v>
      </c>
      <c r="R12" s="1">
        <v>1347</v>
      </c>
      <c r="S12" s="1">
        <v>365</v>
      </c>
      <c r="T12" s="1">
        <v>241</v>
      </c>
      <c r="U12" s="6">
        <f t="shared" si="14"/>
        <v>127</v>
      </c>
      <c r="V12" s="20">
        <v>-1E-3</v>
      </c>
      <c r="W12" s="20">
        <v>7.3999999999999996E-2</v>
      </c>
      <c r="X12" s="21" t="s">
        <v>43</v>
      </c>
      <c r="Y12" s="22">
        <f t="shared" si="3"/>
        <v>0.125</v>
      </c>
      <c r="Z12" s="24"/>
      <c r="AA12" s="23"/>
      <c r="AB12" s="79">
        <f t="shared" si="4"/>
        <v>43627.717807015222</v>
      </c>
      <c r="AC12" s="79">
        <f t="shared" si="5"/>
        <v>43627.592807015222</v>
      </c>
      <c r="AD12" s="25">
        <f t="shared" si="15"/>
        <v>8.2390348557964899E-2</v>
      </c>
      <c r="AE12" s="79">
        <f t="shared" si="6"/>
        <v>43627.717807015222</v>
      </c>
      <c r="AF12" s="79">
        <f t="shared" si="7"/>
        <v>43627.592807015222</v>
      </c>
      <c r="AG12" s="25">
        <f t="shared" si="16"/>
        <v>8.2390348557964899E-2</v>
      </c>
      <c r="AH12" s="14">
        <f t="shared" si="8"/>
        <v>6.0350399999999985E-3</v>
      </c>
      <c r="AI12" s="14">
        <f t="shared" si="9"/>
        <v>3.0175199999999997E-4</v>
      </c>
      <c r="AJ12" s="14">
        <f t="shared" si="17"/>
        <v>6.3367919999999982E-3</v>
      </c>
      <c r="AK12" s="29"/>
      <c r="AL12" s="30"/>
      <c r="AN12" s="31"/>
      <c r="AO12" s="6">
        <f t="shared" si="10"/>
        <v>30.55</v>
      </c>
      <c r="AP12" s="74">
        <f t="shared" si="11"/>
        <v>-1E-3</v>
      </c>
    </row>
    <row r="13" spans="2:42" hidden="1" x14ac:dyDescent="0.3">
      <c r="C13" s="14"/>
      <c r="D13" s="14"/>
      <c r="E13" s="14"/>
      <c r="F13" s="15"/>
      <c r="G13" s="16">
        <f t="shared" si="1"/>
        <v>14.537167085276451</v>
      </c>
      <c r="H13" s="17"/>
      <c r="I13" s="83"/>
      <c r="J13" t="s">
        <v>87</v>
      </c>
      <c r="K13" s="6">
        <v>36.5</v>
      </c>
      <c r="L13" s="26">
        <v>36.5</v>
      </c>
      <c r="M13" s="6">
        <f t="shared" si="18"/>
        <v>58.741056</v>
      </c>
      <c r="N13" s="6">
        <f t="shared" si="12"/>
        <v>5.5</v>
      </c>
      <c r="O13" s="6">
        <f t="shared" si="13"/>
        <v>8.8513920000000006</v>
      </c>
      <c r="P13" s="6">
        <f t="shared" si="0"/>
        <v>893.85586574405465</v>
      </c>
      <c r="Q13" s="6">
        <f t="shared" si="2"/>
        <v>1438.5215744</v>
      </c>
      <c r="R13" s="1">
        <v>1527</v>
      </c>
      <c r="S13" s="1">
        <v>306</v>
      </c>
      <c r="T13" s="1">
        <v>133</v>
      </c>
      <c r="U13" s="6">
        <f t="shared" si="14"/>
        <v>180</v>
      </c>
      <c r="V13" s="20">
        <v>4.0000000000000001E-3</v>
      </c>
      <c r="W13" s="20">
        <v>3.2000000000000001E-2</v>
      </c>
      <c r="X13" s="21" t="s">
        <v>43</v>
      </c>
      <c r="Y13" s="22">
        <f t="shared" si="3"/>
        <v>0.125</v>
      </c>
      <c r="Z13" s="24"/>
      <c r="AA13" s="23"/>
      <c r="AB13" s="79">
        <f t="shared" si="4"/>
        <v>43627.73071529522</v>
      </c>
      <c r="AC13" s="79">
        <f t="shared" si="5"/>
        <v>43627.60571529522</v>
      </c>
      <c r="AD13" s="25">
        <f t="shared" si="15"/>
        <v>9.5298628555610776E-2</v>
      </c>
      <c r="AE13" s="79">
        <f t="shared" si="6"/>
        <v>43627.73071529522</v>
      </c>
      <c r="AF13" s="79">
        <f t="shared" si="7"/>
        <v>43627.60571529522</v>
      </c>
      <c r="AG13" s="25">
        <f t="shared" si="16"/>
        <v>9.5298628555610776E-2</v>
      </c>
      <c r="AH13" s="14">
        <f t="shared" si="8"/>
        <v>1.2293600000000002E-2</v>
      </c>
      <c r="AI13" s="14">
        <f t="shared" si="9"/>
        <v>6.1468000000000015E-4</v>
      </c>
      <c r="AJ13" s="14">
        <f t="shared" si="17"/>
        <v>1.2908280000000001E-2</v>
      </c>
      <c r="AK13" s="29"/>
      <c r="AL13" s="30"/>
      <c r="AN13" s="31"/>
      <c r="AO13" s="6">
        <f t="shared" si="10"/>
        <v>28.4</v>
      </c>
      <c r="AP13" s="74">
        <f t="shared" si="11"/>
        <v>4.0000000000000001E-3</v>
      </c>
    </row>
    <row r="14" spans="2:42" hidden="1" x14ac:dyDescent="0.3">
      <c r="C14" s="14"/>
      <c r="D14" s="14"/>
      <c r="E14" s="14"/>
      <c r="F14" s="32" t="s">
        <v>65</v>
      </c>
      <c r="G14" s="16">
        <f t="shared" si="1"/>
        <v>14.592762605287135</v>
      </c>
      <c r="H14" s="17"/>
      <c r="I14" s="83"/>
      <c r="J14" t="s">
        <v>88</v>
      </c>
      <c r="K14" s="6">
        <v>38.4</v>
      </c>
      <c r="L14" s="26">
        <v>38.4</v>
      </c>
      <c r="M14" s="6">
        <f t="shared" si="18"/>
        <v>61.798809599999998</v>
      </c>
      <c r="N14" s="6">
        <f t="shared" si="12"/>
        <v>1.8999999999999986</v>
      </c>
      <c r="O14" s="6">
        <f t="shared" si="13"/>
        <v>3.0577535999999981</v>
      </c>
      <c r="P14" s="6">
        <f t="shared" si="0"/>
        <v>891.95586574405468</v>
      </c>
      <c r="Q14" s="6">
        <f t="shared" si="2"/>
        <v>1435.4638208000001</v>
      </c>
      <c r="R14" s="1">
        <v>992</v>
      </c>
      <c r="S14" s="1">
        <v>6</v>
      </c>
      <c r="T14" s="1">
        <v>540</v>
      </c>
      <c r="U14" s="6">
        <f t="shared" si="14"/>
        <v>-535</v>
      </c>
      <c r="V14" s="20">
        <v>-6.3E-2</v>
      </c>
      <c r="W14" s="20">
        <v>-4.0000000000000001E-3</v>
      </c>
      <c r="X14" s="21" t="s">
        <v>43</v>
      </c>
      <c r="Y14" s="22">
        <f t="shared" si="3"/>
        <v>0.125</v>
      </c>
      <c r="Z14" s="24"/>
      <c r="AA14" s="23"/>
      <c r="AB14" s="79">
        <f t="shared" si="4"/>
        <v>43627.73303177522</v>
      </c>
      <c r="AC14" s="79">
        <f t="shared" si="5"/>
        <v>43627.60803177522</v>
      </c>
      <c r="AD14" s="25">
        <f t="shared" si="15"/>
        <v>9.761510855605593E-2</v>
      </c>
      <c r="AE14" s="79">
        <f t="shared" si="6"/>
        <v>43627.73303177522</v>
      </c>
      <c r="AF14" s="79">
        <f t="shared" si="7"/>
        <v>43627.60803177522</v>
      </c>
      <c r="AG14" s="25">
        <f t="shared" si="16"/>
        <v>9.761510855605593E-2</v>
      </c>
      <c r="AH14" s="14">
        <f t="shared" si="8"/>
        <v>2.3164799999999988E-3</v>
      </c>
      <c r="AI14" s="14">
        <f t="shared" si="9"/>
        <v>0</v>
      </c>
      <c r="AJ14" s="14">
        <f t="shared" si="17"/>
        <v>2.3164799999999988E-3</v>
      </c>
      <c r="AK14" s="29">
        <v>55</v>
      </c>
      <c r="AL14" s="30">
        <v>0</v>
      </c>
      <c r="AN14" s="31"/>
      <c r="AO14" s="6">
        <f t="shared" si="10"/>
        <v>64.650000000000006</v>
      </c>
      <c r="AP14" s="74">
        <f t="shared" si="11"/>
        <v>-6.3E-2</v>
      </c>
    </row>
    <row r="15" spans="2:42" hidden="1" x14ac:dyDescent="0.3">
      <c r="C15" s="14"/>
      <c r="D15" s="14"/>
      <c r="E15" s="14"/>
      <c r="F15" s="15"/>
      <c r="G15" s="16">
        <f t="shared" si="1"/>
        <v>14.773009133292362</v>
      </c>
      <c r="H15" s="17"/>
      <c r="I15" s="83"/>
      <c r="J15" t="s">
        <v>81</v>
      </c>
      <c r="K15" s="6">
        <v>41.6</v>
      </c>
      <c r="L15" s="26">
        <v>41.6</v>
      </c>
      <c r="M15" s="6">
        <f t="shared" si="18"/>
        <v>66.94871040000001</v>
      </c>
      <c r="N15" s="6">
        <f t="shared" si="12"/>
        <v>3.2000000000000028</v>
      </c>
      <c r="O15" s="6">
        <f t="shared" si="13"/>
        <v>5.1499008000000046</v>
      </c>
      <c r="P15" s="6">
        <f t="shared" si="0"/>
        <v>888.75586574405463</v>
      </c>
      <c r="Q15" s="6">
        <f t="shared" si="2"/>
        <v>1430.3139200000001</v>
      </c>
      <c r="R15" s="1">
        <v>1031</v>
      </c>
      <c r="S15" s="1">
        <v>208</v>
      </c>
      <c r="T15" s="1">
        <v>161</v>
      </c>
      <c r="U15" s="6">
        <f t="shared" si="14"/>
        <v>39</v>
      </c>
      <c r="V15" s="20">
        <v>1.2999999999999999E-2</v>
      </c>
      <c r="W15" s="20">
        <v>8.4000000000000005E-2</v>
      </c>
      <c r="X15" s="21" t="s">
        <v>43</v>
      </c>
      <c r="Y15" s="22">
        <f t="shared" si="3"/>
        <v>0.125</v>
      </c>
      <c r="Z15" s="24"/>
      <c r="AA15" s="23"/>
      <c r="AB15" s="79">
        <f t="shared" si="4"/>
        <v>43627.740542047221</v>
      </c>
      <c r="AC15" s="79">
        <f t="shared" si="5"/>
        <v>43627.615542047221</v>
      </c>
      <c r="AD15" s="25">
        <f t="shared" si="15"/>
        <v>0.10512538055627374</v>
      </c>
      <c r="AE15" s="79">
        <f t="shared" si="6"/>
        <v>43627.740542047221</v>
      </c>
      <c r="AF15" s="79">
        <f t="shared" si="7"/>
        <v>43627.615542047221</v>
      </c>
      <c r="AG15" s="25">
        <f t="shared" si="16"/>
        <v>0.10512538055627374</v>
      </c>
      <c r="AH15" s="14">
        <f t="shared" si="8"/>
        <v>7.1526400000000061E-3</v>
      </c>
      <c r="AI15" s="14">
        <f t="shared" si="9"/>
        <v>3.5763200000000031E-4</v>
      </c>
      <c r="AJ15" s="14">
        <f t="shared" si="17"/>
        <v>7.5102720000000062E-3</v>
      </c>
      <c r="AK15" s="29"/>
      <c r="AL15" s="30"/>
      <c r="AN15" s="31"/>
      <c r="AO15" s="6">
        <f t="shared" si="10"/>
        <v>24.8</v>
      </c>
      <c r="AP15" s="74">
        <f t="shared" si="11"/>
        <v>1.2999999999999999E-2</v>
      </c>
    </row>
    <row r="16" spans="2:42" hidden="1" x14ac:dyDescent="0.3">
      <c r="C16" s="14"/>
      <c r="D16" s="14"/>
      <c r="E16" s="14"/>
      <c r="F16" s="32" t="s">
        <v>64</v>
      </c>
      <c r="G16" s="16">
        <f t="shared" si="1"/>
        <v>15.471464429225307</v>
      </c>
      <c r="H16" s="17"/>
      <c r="I16" s="83"/>
      <c r="J16" t="s">
        <v>102</v>
      </c>
      <c r="K16" s="6">
        <v>47.8</v>
      </c>
      <c r="L16" s="26">
        <v>47.8</v>
      </c>
      <c r="M16" s="6">
        <f t="shared" si="18"/>
        <v>76.926643200000001</v>
      </c>
      <c r="N16" s="6">
        <f t="shared" si="12"/>
        <v>6.1999999999999957</v>
      </c>
      <c r="O16" s="6">
        <f t="shared" si="13"/>
        <v>9.9779327999999943</v>
      </c>
      <c r="P16" s="6">
        <f t="shared" si="0"/>
        <v>882.5558657440547</v>
      </c>
      <c r="Q16" s="6">
        <f t="shared" si="2"/>
        <v>1420.3359872000001</v>
      </c>
      <c r="R16" s="1">
        <v>2724</v>
      </c>
      <c r="S16" s="1">
        <v>1693</v>
      </c>
      <c r="T16" s="1">
        <v>30</v>
      </c>
      <c r="U16" s="6">
        <f t="shared" si="14"/>
        <v>1693</v>
      </c>
      <c r="V16" s="20">
        <v>6.2E-2</v>
      </c>
      <c r="W16" s="20">
        <v>0.09</v>
      </c>
      <c r="X16" s="21" t="s">
        <v>43</v>
      </c>
      <c r="Y16" s="22">
        <f t="shared" si="3"/>
        <v>0.125</v>
      </c>
      <c r="Z16" s="24"/>
      <c r="AA16" s="23"/>
      <c r="AB16" s="79">
        <f t="shared" si="4"/>
        <v>43627.769644351218</v>
      </c>
      <c r="AC16" s="79">
        <f t="shared" si="5"/>
        <v>43627.644644351218</v>
      </c>
      <c r="AD16" s="25">
        <f t="shared" si="15"/>
        <v>0.13422768455347978</v>
      </c>
      <c r="AE16" s="79">
        <f t="shared" si="6"/>
        <v>43627.769644351218</v>
      </c>
      <c r="AF16" s="79">
        <f t="shared" si="7"/>
        <v>43627.644644351218</v>
      </c>
      <c r="AG16" s="25">
        <f t="shared" si="16"/>
        <v>0.13422768455347978</v>
      </c>
      <c r="AH16" s="14">
        <f t="shared" si="8"/>
        <v>2.7716479999999984E-2</v>
      </c>
      <c r="AI16" s="14">
        <f t="shared" si="9"/>
        <v>1.3858239999999993E-3</v>
      </c>
      <c r="AJ16" s="14">
        <f t="shared" si="17"/>
        <v>2.9102303999999985E-2</v>
      </c>
      <c r="AK16" s="29">
        <v>15</v>
      </c>
      <c r="AL16" s="30"/>
      <c r="AN16" s="31"/>
      <c r="AO16" s="6">
        <f t="shared" si="10"/>
        <v>5.1999999999999993</v>
      </c>
      <c r="AP16" s="74">
        <f t="shared" si="11"/>
        <v>6.2E-2</v>
      </c>
    </row>
    <row r="17" spans="1:42" hidden="1" x14ac:dyDescent="0.3">
      <c r="C17" s="14"/>
      <c r="D17" s="14"/>
      <c r="E17" s="14"/>
      <c r="F17" s="32"/>
      <c r="G17" s="16">
        <f t="shared" si="1"/>
        <v>15.545494253165089</v>
      </c>
      <c r="H17" s="17"/>
      <c r="I17" s="83"/>
      <c r="J17" t="s">
        <v>103</v>
      </c>
      <c r="K17" s="6">
        <v>50.1</v>
      </c>
      <c r="L17" s="26">
        <v>50.1</v>
      </c>
      <c r="M17" s="6">
        <f t="shared" si="18"/>
        <v>80.628134400000008</v>
      </c>
      <c r="N17" s="6">
        <f t="shared" si="12"/>
        <v>2.3000000000000043</v>
      </c>
      <c r="O17" s="6">
        <f t="shared" si="13"/>
        <v>3.7014912000000071</v>
      </c>
      <c r="P17" s="6">
        <f t="shared" si="0"/>
        <v>880.25586574405463</v>
      </c>
      <c r="Q17" s="6">
        <f t="shared" si="2"/>
        <v>1416.6344959999999</v>
      </c>
      <c r="R17" s="1">
        <v>2385</v>
      </c>
      <c r="S17" s="1">
        <v>71</v>
      </c>
      <c r="T17" s="1">
        <v>412</v>
      </c>
      <c r="U17" s="6">
        <f t="shared" si="14"/>
        <v>-339</v>
      </c>
      <c r="V17" s="20">
        <v>-2.9000000000000001E-2</v>
      </c>
      <c r="W17" s="20">
        <v>5.0999999999999997E-2</v>
      </c>
      <c r="X17" s="21" t="s">
        <v>43</v>
      </c>
      <c r="Y17" s="22">
        <f t="shared" si="3"/>
        <v>0.125</v>
      </c>
      <c r="Z17" s="24"/>
      <c r="AA17" s="23"/>
      <c r="AB17" s="79">
        <f t="shared" si="4"/>
        <v>43627.772728927215</v>
      </c>
      <c r="AC17" s="79">
        <f t="shared" si="5"/>
        <v>43627.647728927215</v>
      </c>
      <c r="AD17" s="25">
        <f t="shared" si="15"/>
        <v>0.13731226055097068</v>
      </c>
      <c r="AE17" s="79">
        <f t="shared" si="6"/>
        <v>43627.772728927215</v>
      </c>
      <c r="AF17" s="79">
        <f t="shared" si="7"/>
        <v>43627.647728927215</v>
      </c>
      <c r="AG17" s="25">
        <f t="shared" si="16"/>
        <v>0.13731226055097068</v>
      </c>
      <c r="AH17" s="14">
        <f t="shared" si="8"/>
        <v>3.084576000000006E-3</v>
      </c>
      <c r="AI17" s="14">
        <f t="shared" si="9"/>
        <v>0</v>
      </c>
      <c r="AJ17" s="14">
        <f t="shared" si="17"/>
        <v>3.084576000000006E-3</v>
      </c>
      <c r="AK17" s="29">
        <v>50</v>
      </c>
      <c r="AL17" s="30">
        <v>0</v>
      </c>
      <c r="AN17" s="31"/>
      <c r="AO17" s="6">
        <f t="shared" si="10"/>
        <v>45.95</v>
      </c>
      <c r="AP17" s="74">
        <f t="shared" si="11"/>
        <v>-2.9000000000000001E-2</v>
      </c>
    </row>
    <row r="18" spans="1:42" hidden="1" x14ac:dyDescent="0.3">
      <c r="C18" s="14"/>
      <c r="D18" s="14"/>
      <c r="E18" s="14"/>
      <c r="F18" s="32"/>
      <c r="G18" s="16">
        <f t="shared" si="1"/>
        <v>15.934150829154532</v>
      </c>
      <c r="H18" s="17"/>
      <c r="I18" s="83"/>
      <c r="J18" t="s">
        <v>104</v>
      </c>
      <c r="K18" s="6">
        <v>57</v>
      </c>
      <c r="L18" s="26">
        <v>57</v>
      </c>
      <c r="M18" s="6">
        <f t="shared" si="18"/>
        <v>91.732607999999999</v>
      </c>
      <c r="N18" s="6">
        <f t="shared" si="12"/>
        <v>6.8999999999999986</v>
      </c>
      <c r="O18" s="6">
        <f t="shared" si="13"/>
        <v>11.104473599999999</v>
      </c>
      <c r="P18" s="6">
        <f t="shared" si="0"/>
        <v>873.35586574405465</v>
      </c>
      <c r="Q18" s="6">
        <f t="shared" si="2"/>
        <v>1405.5300224</v>
      </c>
      <c r="R18" s="1">
        <v>2756</v>
      </c>
      <c r="S18" s="1">
        <v>528</v>
      </c>
      <c r="T18" s="1">
        <v>100</v>
      </c>
      <c r="U18" s="6">
        <f t="shared" si="14"/>
        <v>371</v>
      </c>
      <c r="V18" s="20">
        <v>1.2999999999999999E-2</v>
      </c>
      <c r="W18" s="20">
        <v>6.0999999999999999E-2</v>
      </c>
      <c r="X18" s="21" t="s">
        <v>43</v>
      </c>
      <c r="Y18" s="22">
        <f t="shared" si="3"/>
        <v>0.125</v>
      </c>
      <c r="Z18" s="24"/>
      <c r="AA18" s="23"/>
      <c r="AB18" s="79">
        <f t="shared" si="4"/>
        <v>43627.788922951215</v>
      </c>
      <c r="AC18" s="79">
        <f t="shared" si="5"/>
        <v>43627.663922951215</v>
      </c>
      <c r="AD18" s="25">
        <f t="shared" si="15"/>
        <v>0.15350628455053084</v>
      </c>
      <c r="AE18" s="79">
        <f t="shared" si="6"/>
        <v>43627.788922951215</v>
      </c>
      <c r="AF18" s="79">
        <f t="shared" si="7"/>
        <v>43627.663922951215</v>
      </c>
      <c r="AG18" s="25">
        <f t="shared" si="16"/>
        <v>0.15350628455053084</v>
      </c>
      <c r="AH18" s="14">
        <f t="shared" si="8"/>
        <v>1.5422879999999998E-2</v>
      </c>
      <c r="AI18" s="14">
        <f t="shared" si="9"/>
        <v>7.7114399999999997E-4</v>
      </c>
      <c r="AJ18" s="14">
        <f t="shared" si="17"/>
        <v>1.6194023999999998E-2</v>
      </c>
      <c r="AK18" s="29"/>
      <c r="AL18" s="30"/>
      <c r="AN18" s="31"/>
      <c r="AO18" s="6">
        <f t="shared" si="10"/>
        <v>24.8</v>
      </c>
      <c r="AP18" s="74">
        <f t="shared" si="11"/>
        <v>1.2999999999999999E-2</v>
      </c>
    </row>
    <row r="19" spans="1:42" hidden="1" x14ac:dyDescent="0.3">
      <c r="C19" s="14"/>
      <c r="D19" s="14"/>
      <c r="E19" s="14"/>
      <c r="F19" s="15"/>
      <c r="G19" s="16">
        <f t="shared" si="1"/>
        <v>16.37350174121093</v>
      </c>
      <c r="H19" s="17"/>
      <c r="I19" s="83"/>
      <c r="J19" t="s">
        <v>86</v>
      </c>
      <c r="K19" s="6">
        <v>64.8</v>
      </c>
      <c r="L19" s="26">
        <v>64.8</v>
      </c>
      <c r="M19" s="6">
        <f t="shared" si="18"/>
        <v>104.2854912</v>
      </c>
      <c r="N19" s="6">
        <f t="shared" si="12"/>
        <v>7.7999999999999972</v>
      </c>
      <c r="O19" s="6">
        <f t="shared" si="13"/>
        <v>12.552883199999997</v>
      </c>
      <c r="P19" s="6">
        <f t="shared" si="0"/>
        <v>865.5558657440547</v>
      </c>
      <c r="Q19" s="6">
        <f t="shared" si="2"/>
        <v>1392.9771392</v>
      </c>
      <c r="R19" s="1">
        <v>2852</v>
      </c>
      <c r="S19" s="1">
        <v>311</v>
      </c>
      <c r="T19" s="1">
        <v>212</v>
      </c>
      <c r="U19" s="6">
        <f t="shared" si="14"/>
        <v>96</v>
      </c>
      <c r="V19" s="20">
        <v>2E-3</v>
      </c>
      <c r="W19" s="20">
        <v>4.9000000000000002E-2</v>
      </c>
      <c r="X19" s="21" t="s">
        <v>43</v>
      </c>
      <c r="Y19" s="22">
        <f t="shared" si="3"/>
        <v>0.125</v>
      </c>
      <c r="Z19" s="24"/>
      <c r="AA19" s="23"/>
      <c r="AB19" s="79">
        <f t="shared" si="4"/>
        <v>43627.807229239217</v>
      </c>
      <c r="AC19" s="79">
        <f t="shared" si="5"/>
        <v>43627.682229239217</v>
      </c>
      <c r="AD19" s="25">
        <f t="shared" si="15"/>
        <v>0.17181257255288074</v>
      </c>
      <c r="AE19" s="79">
        <f t="shared" si="6"/>
        <v>43627.807229239217</v>
      </c>
      <c r="AF19" s="79">
        <f t="shared" si="7"/>
        <v>43627.682229239217</v>
      </c>
      <c r="AG19" s="25">
        <f t="shared" si="16"/>
        <v>0.17181257255288074</v>
      </c>
      <c r="AH19" s="14">
        <f t="shared" si="8"/>
        <v>1.7434559999999995E-2</v>
      </c>
      <c r="AI19" s="14">
        <f t="shared" si="9"/>
        <v>8.7172799999999978E-4</v>
      </c>
      <c r="AJ19" s="14">
        <f t="shared" si="17"/>
        <v>1.8306287999999993E-2</v>
      </c>
      <c r="AK19" s="29"/>
      <c r="AL19" s="30"/>
      <c r="AN19" s="31"/>
      <c r="AO19" s="6">
        <f t="shared" si="10"/>
        <v>29.2</v>
      </c>
      <c r="AP19" s="74">
        <f t="shared" si="11"/>
        <v>2E-3</v>
      </c>
    </row>
    <row r="20" spans="1:42" hidden="1" x14ac:dyDescent="0.3">
      <c r="C20" s="14"/>
      <c r="D20" s="14"/>
      <c r="E20" s="14"/>
      <c r="F20" s="15"/>
      <c r="G20" s="16">
        <f t="shared" si="1"/>
        <v>17.252376024902333</v>
      </c>
      <c r="H20" s="17"/>
      <c r="I20" s="83"/>
      <c r="J20" t="s">
        <v>53</v>
      </c>
      <c r="K20" s="6">
        <v>76.242245287520873</v>
      </c>
      <c r="L20" s="26">
        <v>76.242245287520873</v>
      </c>
      <c r="M20" s="6">
        <f t="shared" si="18"/>
        <v>122.7</v>
      </c>
      <c r="N20" s="6">
        <f t="shared" si="12"/>
        <v>11.442245287520876</v>
      </c>
      <c r="O20" s="6">
        <f t="shared" si="13"/>
        <v>18.414508799999997</v>
      </c>
      <c r="P20" s="6">
        <f t="shared" si="0"/>
        <v>854.11362045653379</v>
      </c>
      <c r="Q20" s="6">
        <f t="shared" si="2"/>
        <v>1374.5626304</v>
      </c>
      <c r="R20" s="1">
        <v>4199</v>
      </c>
      <c r="S20" s="1">
        <v>1410</v>
      </c>
      <c r="T20" s="1">
        <v>58</v>
      </c>
      <c r="U20" s="6">
        <f t="shared" si="14"/>
        <v>1347</v>
      </c>
      <c r="V20" s="20">
        <v>2.3E-2</v>
      </c>
      <c r="W20" s="20">
        <v>5.1999999999999998E-2</v>
      </c>
      <c r="X20" s="21" t="s">
        <v>43</v>
      </c>
      <c r="Y20" s="22">
        <f t="shared" si="3"/>
        <v>0.125</v>
      </c>
      <c r="Z20" s="24"/>
      <c r="AA20" s="22"/>
      <c r="AB20" s="79">
        <f t="shared" si="4"/>
        <v>43627.843849001038</v>
      </c>
      <c r="AC20" s="79">
        <f t="shared" si="5"/>
        <v>43627.718849001038</v>
      </c>
      <c r="AD20" s="25">
        <f t="shared" si="15"/>
        <v>0.20843233437335584</v>
      </c>
      <c r="AE20" s="79">
        <f t="shared" si="6"/>
        <v>43627.843849001038</v>
      </c>
      <c r="AF20" s="79">
        <f t="shared" si="7"/>
        <v>43627.718849001038</v>
      </c>
      <c r="AG20" s="25">
        <f t="shared" si="16"/>
        <v>0.20843233437335584</v>
      </c>
      <c r="AH20" s="14">
        <f t="shared" si="8"/>
        <v>3.4875963636363631E-2</v>
      </c>
      <c r="AI20" s="14">
        <f t="shared" si="9"/>
        <v>1.7437981818181816E-3</v>
      </c>
      <c r="AJ20" s="14">
        <f t="shared" si="17"/>
        <v>3.6619761818181815E-2</v>
      </c>
      <c r="AK20" s="29">
        <v>22</v>
      </c>
      <c r="AL20" s="30"/>
      <c r="AN20" s="31"/>
      <c r="AO20" s="6">
        <f t="shared" si="10"/>
        <v>20.8</v>
      </c>
      <c r="AP20" s="74">
        <f t="shared" si="11"/>
        <v>2.3E-2</v>
      </c>
    </row>
    <row r="21" spans="1:42" x14ac:dyDescent="0.3">
      <c r="A21" t="s">
        <v>12</v>
      </c>
      <c r="B21">
        <v>1</v>
      </c>
      <c r="C21" s="14">
        <v>0.21319444444444444</v>
      </c>
      <c r="D21" s="14">
        <f>SUM(AJ5:AJ21)</f>
        <v>0.22197400103386811</v>
      </c>
      <c r="E21" s="14"/>
      <c r="F21" s="32" t="s">
        <v>65</v>
      </c>
      <c r="G21" s="16">
        <f t="shared" si="1"/>
        <v>17.577376024913974</v>
      </c>
      <c r="H21" s="17"/>
      <c r="I21" s="83"/>
      <c r="J21" t="s">
        <v>27</v>
      </c>
      <c r="K21" s="6">
        <v>88.358983536148884</v>
      </c>
      <c r="L21" s="26">
        <v>88.358983536148884</v>
      </c>
      <c r="M21" s="6">
        <f t="shared" si="18"/>
        <v>142.19999999999999</v>
      </c>
      <c r="N21" s="6">
        <f t="shared" si="12"/>
        <v>12.11673824862801</v>
      </c>
      <c r="O21" s="6">
        <f t="shared" si="13"/>
        <v>19.499999999999996</v>
      </c>
      <c r="P21" s="6">
        <f t="shared" si="0"/>
        <v>841.99688220790574</v>
      </c>
      <c r="Q21" s="6">
        <f t="shared" si="2"/>
        <v>1355.0626304</v>
      </c>
      <c r="R21" s="1">
        <v>596.95999999999992</v>
      </c>
      <c r="S21" s="1">
        <v>15</v>
      </c>
      <c r="T21" s="1">
        <v>3598</v>
      </c>
      <c r="U21" s="6">
        <f t="shared" si="14"/>
        <v>-3602.04</v>
      </c>
      <c r="V21" s="20">
        <v>-6.3E-2</v>
      </c>
      <c r="W21" s="20">
        <v>3.0000000000000001E-3</v>
      </c>
      <c r="X21" s="21" t="s">
        <v>43</v>
      </c>
      <c r="Y21" s="22">
        <f t="shared" si="3"/>
        <v>0.125</v>
      </c>
      <c r="Z21" s="24"/>
      <c r="AA21" s="22"/>
      <c r="AB21" s="79">
        <f t="shared" si="4"/>
        <v>43627.857390667705</v>
      </c>
      <c r="AC21" s="79">
        <f t="shared" si="5"/>
        <v>43627.732390667705</v>
      </c>
      <c r="AD21" s="25">
        <f t="shared" si="15"/>
        <v>0.22197400104050757</v>
      </c>
      <c r="AE21" s="79">
        <f t="shared" si="6"/>
        <v>43627.857390667705</v>
      </c>
      <c r="AF21" s="79">
        <f t="shared" si="7"/>
        <v>43627.732390667705</v>
      </c>
      <c r="AG21" s="25">
        <f t="shared" si="16"/>
        <v>0.22197400104050757</v>
      </c>
      <c r="AH21" s="14">
        <f t="shared" si="8"/>
        <v>1.3541666666666665E-2</v>
      </c>
      <c r="AI21" s="14">
        <f t="shared" si="9"/>
        <v>0</v>
      </c>
      <c r="AJ21" s="14">
        <f t="shared" si="17"/>
        <v>1.3541666666666665E-2</v>
      </c>
      <c r="AK21" s="29">
        <v>60</v>
      </c>
      <c r="AL21" s="30">
        <v>0</v>
      </c>
      <c r="AM21" s="6"/>
      <c r="AN21" s="31"/>
      <c r="AO21" s="6">
        <f t="shared" si="10"/>
        <v>64.650000000000006</v>
      </c>
      <c r="AP21" s="74">
        <f t="shared" si="11"/>
        <v>-6.3E-2</v>
      </c>
    </row>
    <row r="22" spans="1:42" hidden="1" x14ac:dyDescent="0.3">
      <c r="C22" s="14"/>
      <c r="D22" s="14"/>
      <c r="E22" s="14"/>
      <c r="F22" s="32"/>
      <c r="G22" s="16">
        <f t="shared" si="1"/>
        <v>18.492035096918698</v>
      </c>
      <c r="H22" s="17"/>
      <c r="I22" s="83"/>
      <c r="J22" t="s">
        <v>93</v>
      </c>
      <c r="K22" s="6">
        <v>11.8</v>
      </c>
      <c r="L22" s="26">
        <f>L$21+K22</f>
        <v>100.15898353614888</v>
      </c>
      <c r="M22" s="6">
        <f t="shared" si="18"/>
        <v>161.19025919999999</v>
      </c>
      <c r="N22" s="6">
        <f t="shared" si="12"/>
        <v>11.799999999999997</v>
      </c>
      <c r="O22" s="6">
        <f t="shared" si="13"/>
        <v>18.990259199999997</v>
      </c>
      <c r="P22" s="6">
        <f t="shared" si="0"/>
        <v>830.19688220790579</v>
      </c>
      <c r="Q22" s="6">
        <f t="shared" si="2"/>
        <v>1336.0723712000001</v>
      </c>
      <c r="R22" s="1">
        <v>767</v>
      </c>
      <c r="S22" s="1">
        <v>462</v>
      </c>
      <c r="T22" s="1">
        <v>290</v>
      </c>
      <c r="U22" s="6">
        <f t="shared" si="14"/>
        <v>170.04000000000008</v>
      </c>
      <c r="V22" s="20">
        <v>3.0000000000000001E-3</v>
      </c>
      <c r="W22" s="20">
        <v>4.4999999999999998E-2</v>
      </c>
      <c r="X22" s="21" t="s">
        <v>43</v>
      </c>
      <c r="Y22" s="22">
        <f t="shared" si="3"/>
        <v>0.125</v>
      </c>
      <c r="Z22" s="24"/>
      <c r="AA22" s="22"/>
      <c r="AB22" s="79">
        <f t="shared" si="4"/>
        <v>43627.895501462372</v>
      </c>
      <c r="AC22" s="79">
        <f t="shared" si="5"/>
        <v>43627.770501462372</v>
      </c>
      <c r="AD22" s="25">
        <f t="shared" si="15"/>
        <v>0.26008479570737109</v>
      </c>
      <c r="AE22" s="79">
        <f t="shared" si="6"/>
        <v>43627.895501462372</v>
      </c>
      <c r="AF22" s="79">
        <f t="shared" si="7"/>
        <v>43627.770501462372</v>
      </c>
      <c r="AG22" s="25">
        <f t="shared" si="16"/>
        <v>0.26008479570737109</v>
      </c>
      <c r="AH22" s="14">
        <f t="shared" si="8"/>
        <v>2.6375359999999997E-2</v>
      </c>
      <c r="AI22" s="14">
        <f t="shared" si="9"/>
        <v>1.1735434666666666E-2</v>
      </c>
      <c r="AJ22" s="14">
        <f t="shared" si="17"/>
        <v>3.8110794666666663E-2</v>
      </c>
      <c r="AK22" s="29"/>
      <c r="AL22" s="30"/>
      <c r="AM22" s="6">
        <v>15</v>
      </c>
      <c r="AN22" s="31"/>
      <c r="AO22" s="6">
        <f t="shared" si="10"/>
        <v>28.8</v>
      </c>
      <c r="AP22" s="74">
        <f t="shared" si="11"/>
        <v>3.0000000000000001E-3</v>
      </c>
    </row>
    <row r="23" spans="1:42" hidden="1" x14ac:dyDescent="0.3">
      <c r="C23" s="14"/>
      <c r="D23" s="14"/>
      <c r="E23" s="14"/>
      <c r="F23" s="32"/>
      <c r="G23" s="16">
        <f t="shared" si="1"/>
        <v>18.863793560885824</v>
      </c>
      <c r="H23" s="17"/>
      <c r="I23" s="83"/>
      <c r="J23" t="s">
        <v>169</v>
      </c>
      <c r="K23" s="6">
        <v>18.399999999999999</v>
      </c>
      <c r="L23" s="26">
        <f>L$21+K23</f>
        <v>106.75898353614889</v>
      </c>
      <c r="M23" s="6">
        <f t="shared" si="18"/>
        <v>171.81192960000001</v>
      </c>
      <c r="N23" s="6">
        <f t="shared" si="12"/>
        <v>6.6000000000000085</v>
      </c>
      <c r="O23" s="6">
        <f t="shared" si="13"/>
        <v>10.621670400000015</v>
      </c>
      <c r="P23" s="6"/>
      <c r="Q23" s="6"/>
      <c r="R23" s="1"/>
      <c r="S23" s="1"/>
      <c r="T23" s="1"/>
      <c r="U23" s="6"/>
      <c r="V23" s="20"/>
      <c r="W23" s="20"/>
      <c r="X23" s="21" t="s">
        <v>43</v>
      </c>
      <c r="Y23" s="22">
        <f t="shared" si="3"/>
        <v>0.125</v>
      </c>
      <c r="Z23" s="24"/>
      <c r="AA23" s="22"/>
      <c r="AB23" s="79">
        <f t="shared" si="4"/>
        <v>43627.91099139837</v>
      </c>
      <c r="AC23" s="79">
        <f t="shared" si="5"/>
        <v>43627.78599139837</v>
      </c>
      <c r="AD23" s="25">
        <f t="shared" si="15"/>
        <v>0.27557473170600133</v>
      </c>
      <c r="AE23" s="79">
        <f t="shared" si="6"/>
        <v>43627.91099139837</v>
      </c>
      <c r="AF23" s="79">
        <f t="shared" si="7"/>
        <v>43627.78599139837</v>
      </c>
      <c r="AG23" s="25">
        <f t="shared" si="16"/>
        <v>0.27557473170600133</v>
      </c>
      <c r="AH23" s="14">
        <f t="shared" si="8"/>
        <v>1.475232000000002E-2</v>
      </c>
      <c r="AI23" s="14">
        <f t="shared" si="9"/>
        <v>7.3761600000000105E-4</v>
      </c>
      <c r="AJ23" s="14">
        <f t="shared" si="17"/>
        <v>1.5489936000000022E-2</v>
      </c>
      <c r="AK23" s="29"/>
      <c r="AL23" s="30"/>
      <c r="AM23" s="6"/>
      <c r="AN23" s="31"/>
      <c r="AO23" s="6">
        <f t="shared" si="10"/>
        <v>30</v>
      </c>
      <c r="AP23" s="74">
        <f t="shared" si="11"/>
        <v>0</v>
      </c>
    </row>
    <row r="24" spans="1:42" hidden="1" x14ac:dyDescent="0.3">
      <c r="C24" s="14"/>
      <c r="D24" s="14"/>
      <c r="E24" s="14"/>
      <c r="F24" s="32"/>
      <c r="G24" s="16">
        <f t="shared" si="1"/>
        <v>19.781924312934279</v>
      </c>
      <c r="H24" s="17"/>
      <c r="I24" s="83"/>
      <c r="J24" t="s">
        <v>94</v>
      </c>
      <c r="K24" s="6">
        <v>34.700000000000003</v>
      </c>
      <c r="L24" s="26">
        <f>L$21+K24</f>
        <v>123.05898353614889</v>
      </c>
      <c r="M24" s="6">
        <f t="shared" si="18"/>
        <v>198.04423679999999</v>
      </c>
      <c r="N24" s="6">
        <f t="shared" si="12"/>
        <v>16.299999999999997</v>
      </c>
      <c r="O24" s="6">
        <f t="shared" si="13"/>
        <v>26.232307199999997</v>
      </c>
      <c r="P24" s="6">
        <f t="shared" ref="P24:P77" si="19">L$136-L24</f>
        <v>807.29688220790581</v>
      </c>
      <c r="Q24" s="6">
        <f t="shared" si="2"/>
        <v>1299.2183936000001</v>
      </c>
      <c r="R24" s="1">
        <v>-174</v>
      </c>
      <c r="S24" s="1">
        <v>83</v>
      </c>
      <c r="T24" s="1">
        <v>1027</v>
      </c>
      <c r="U24" s="6">
        <f>R24-R22</f>
        <v>-941</v>
      </c>
      <c r="V24" s="20">
        <v>-7.0000000000000001E-3</v>
      </c>
      <c r="W24" s="20">
        <v>7.0000000000000001E-3</v>
      </c>
      <c r="X24" s="21" t="s">
        <v>43</v>
      </c>
      <c r="Y24" s="22">
        <f t="shared" si="3"/>
        <v>0.125</v>
      </c>
      <c r="Z24" s="24"/>
      <c r="AA24" s="22"/>
      <c r="AB24" s="79">
        <f t="shared" si="4"/>
        <v>43627.949246846372</v>
      </c>
      <c r="AC24" s="79">
        <f t="shared" si="5"/>
        <v>43627.824246846372</v>
      </c>
      <c r="AD24" s="25">
        <f t="shared" si="15"/>
        <v>0.3138301797080203</v>
      </c>
      <c r="AE24" s="79">
        <f t="shared" si="6"/>
        <v>43627.949246846372</v>
      </c>
      <c r="AF24" s="79">
        <f t="shared" si="7"/>
        <v>43627.824246846372</v>
      </c>
      <c r="AG24" s="25">
        <f t="shared" si="16"/>
        <v>0.3138301797080203</v>
      </c>
      <c r="AH24" s="14">
        <f t="shared" si="8"/>
        <v>3.6433759999999996E-2</v>
      </c>
      <c r="AI24" s="14">
        <f t="shared" si="9"/>
        <v>1.8216879999999999E-3</v>
      </c>
      <c r="AJ24" s="14">
        <f t="shared" si="17"/>
        <v>3.8255447999999997E-2</v>
      </c>
      <c r="AK24" s="29">
        <v>30</v>
      </c>
      <c r="AL24" s="30"/>
      <c r="AM24" s="6"/>
      <c r="AN24" s="31"/>
      <c r="AO24" s="6">
        <f t="shared" si="10"/>
        <v>33.85</v>
      </c>
      <c r="AP24" s="74">
        <f t="shared" si="11"/>
        <v>-7.0000000000000001E-3</v>
      </c>
    </row>
    <row r="25" spans="1:42" hidden="1" x14ac:dyDescent="0.3">
      <c r="C25" s="14"/>
      <c r="D25" s="14"/>
      <c r="E25" s="14"/>
      <c r="F25" s="32"/>
      <c r="G25" s="16">
        <f t="shared" si="1"/>
        <v>20.666258840938099</v>
      </c>
      <c r="H25" s="17"/>
      <c r="I25" s="83"/>
      <c r="J25" t="s">
        <v>95</v>
      </c>
      <c r="K25" s="6">
        <v>50.4</v>
      </c>
      <c r="L25" s="26">
        <f t="shared" ref="L25:L26" si="20">L$21+K25</f>
        <v>138.75898353614889</v>
      </c>
      <c r="M25" s="6">
        <f t="shared" si="18"/>
        <v>223.31093760000002</v>
      </c>
      <c r="N25" s="6">
        <f t="shared" si="12"/>
        <v>15.700000000000003</v>
      </c>
      <c r="O25" s="6">
        <f t="shared" si="13"/>
        <v>25.266700800000006</v>
      </c>
      <c r="P25" s="6">
        <f t="shared" si="19"/>
        <v>791.59688220790576</v>
      </c>
      <c r="Q25" s="6">
        <f t="shared" si="2"/>
        <v>1273.9516928</v>
      </c>
      <c r="R25" s="1">
        <v>-162</v>
      </c>
      <c r="S25" s="1">
        <v>167</v>
      </c>
      <c r="T25" s="1">
        <v>155</v>
      </c>
      <c r="U25" s="6">
        <f t="shared" si="14"/>
        <v>12</v>
      </c>
      <c r="V25" s="20">
        <v>1E-3</v>
      </c>
      <c r="W25" s="20">
        <v>1.7999999999999999E-2</v>
      </c>
      <c r="X25" s="21" t="s">
        <v>43</v>
      </c>
      <c r="Y25" s="22">
        <f t="shared" si="3"/>
        <v>0.125</v>
      </c>
      <c r="Z25" s="24"/>
      <c r="AA25" s="22"/>
      <c r="AB25" s="79">
        <f t="shared" si="4"/>
        <v>43627.986094118372</v>
      </c>
      <c r="AC25" s="79">
        <f t="shared" si="5"/>
        <v>43627.861094118372</v>
      </c>
      <c r="AD25" s="25">
        <f t="shared" si="15"/>
        <v>0.35067745170817943</v>
      </c>
      <c r="AE25" s="79">
        <f t="shared" si="6"/>
        <v>43627.986094118372</v>
      </c>
      <c r="AF25" s="79">
        <f t="shared" si="7"/>
        <v>43627.861094118372</v>
      </c>
      <c r="AG25" s="25">
        <f t="shared" si="16"/>
        <v>0.35067745170817943</v>
      </c>
      <c r="AH25" s="14">
        <f t="shared" si="8"/>
        <v>3.5092640000000008E-2</v>
      </c>
      <c r="AI25" s="14">
        <f t="shared" si="9"/>
        <v>1.7546320000000005E-3</v>
      </c>
      <c r="AJ25" s="14">
        <f t="shared" si="17"/>
        <v>3.6847272000000007E-2</v>
      </c>
      <c r="AK25" s="29"/>
      <c r="AL25" s="30"/>
      <c r="AM25" s="6"/>
      <c r="AN25" s="31"/>
      <c r="AO25" s="6">
        <f t="shared" si="10"/>
        <v>29.6</v>
      </c>
      <c r="AP25" s="74">
        <f t="shared" si="11"/>
        <v>1E-3</v>
      </c>
    </row>
    <row r="26" spans="1:42" x14ac:dyDescent="0.3">
      <c r="A26" t="s">
        <v>13</v>
      </c>
      <c r="B26">
        <v>1</v>
      </c>
      <c r="C26" s="14">
        <v>0.12013888888888889</v>
      </c>
      <c r="D26" s="14">
        <f>SUM(AJ22:AJ26)</f>
        <v>0.15461005333333336</v>
      </c>
      <c r="E26" s="14"/>
      <c r="F26" s="32"/>
      <c r="G26" s="16">
        <f t="shared" si="1"/>
        <v>21.28801730502164</v>
      </c>
      <c r="H26" s="17"/>
      <c r="I26" s="83"/>
      <c r="J26" t="s">
        <v>34</v>
      </c>
      <c r="K26" s="6">
        <v>57</v>
      </c>
      <c r="L26" s="26">
        <f t="shared" si="20"/>
        <v>145.35898353614888</v>
      </c>
      <c r="M26" s="6">
        <f t="shared" si="18"/>
        <v>233.93260800000002</v>
      </c>
      <c r="N26" s="6">
        <f t="shared" si="12"/>
        <v>6.5999999999999943</v>
      </c>
      <c r="O26" s="6">
        <f t="shared" si="13"/>
        <v>10.621670399999992</v>
      </c>
      <c r="P26" s="6">
        <f t="shared" si="19"/>
        <v>784.99688220790574</v>
      </c>
      <c r="Q26" s="6">
        <f t="shared" si="2"/>
        <v>1263.3300224</v>
      </c>
      <c r="R26" s="1">
        <v>-103</v>
      </c>
      <c r="S26" s="1">
        <v>60</v>
      </c>
      <c r="T26" s="1">
        <v>1</v>
      </c>
      <c r="U26" s="6">
        <f t="shared" si="14"/>
        <v>59</v>
      </c>
      <c r="V26" s="20">
        <v>1E-3</v>
      </c>
      <c r="W26" s="20">
        <v>5.0000000000000001E-3</v>
      </c>
      <c r="X26" s="21" t="s">
        <v>43</v>
      </c>
      <c r="Y26" s="22">
        <f t="shared" si="3"/>
        <v>0.125</v>
      </c>
      <c r="Z26" s="24"/>
      <c r="AA26" s="22"/>
      <c r="AB26" s="79">
        <f t="shared" si="4"/>
        <v>43628.012000721043</v>
      </c>
      <c r="AC26" s="79">
        <f t="shared" si="5"/>
        <v>43627.887000721043</v>
      </c>
      <c r="AD26" s="25">
        <f t="shared" si="15"/>
        <v>0.37658405437832698</v>
      </c>
      <c r="AE26" s="79">
        <f t="shared" si="6"/>
        <v>43628.012000721043</v>
      </c>
      <c r="AF26" s="79">
        <f t="shared" si="7"/>
        <v>43627.887000721043</v>
      </c>
      <c r="AG26" s="25">
        <f t="shared" si="16"/>
        <v>0.37658405437832698</v>
      </c>
      <c r="AH26" s="14">
        <f t="shared" si="8"/>
        <v>1.4752319999999991E-2</v>
      </c>
      <c r="AI26" s="14">
        <f t="shared" si="9"/>
        <v>1.1154282666666666E-2</v>
      </c>
      <c r="AJ26" s="14">
        <f t="shared" si="17"/>
        <v>2.5906602666666657E-2</v>
      </c>
      <c r="AK26" s="29"/>
      <c r="AL26" s="30"/>
      <c r="AM26" s="6">
        <v>15</v>
      </c>
      <c r="AN26" s="31"/>
      <c r="AO26" s="6">
        <f t="shared" si="10"/>
        <v>29.6</v>
      </c>
      <c r="AP26" s="74">
        <f t="shared" si="11"/>
        <v>1E-3</v>
      </c>
    </row>
    <row r="27" spans="1:42" hidden="1" x14ac:dyDescent="0.3">
      <c r="C27" s="14"/>
      <c r="D27" s="14"/>
      <c r="E27" s="14"/>
      <c r="F27" s="32"/>
      <c r="G27" s="16">
        <f t="shared" si="1"/>
        <v>21.749899032991379</v>
      </c>
      <c r="H27" s="17"/>
      <c r="I27" s="83"/>
      <c r="J27" t="s">
        <v>106</v>
      </c>
      <c r="K27" s="6">
        <v>8.1999999999999993</v>
      </c>
      <c r="L27" s="26">
        <f>L$26+K27</f>
        <v>153.55898353614887</v>
      </c>
      <c r="M27" s="6">
        <f t="shared" si="18"/>
        <v>247.12922879999999</v>
      </c>
      <c r="N27" s="6">
        <f t="shared" si="12"/>
        <v>8.1999999999999886</v>
      </c>
      <c r="O27" s="6">
        <f t="shared" si="13"/>
        <v>13.196620799999982</v>
      </c>
      <c r="P27" s="6">
        <f t="shared" si="19"/>
        <v>776.79688220790581</v>
      </c>
      <c r="Q27" s="6">
        <f t="shared" si="2"/>
        <v>1250.1334016000001</v>
      </c>
      <c r="R27" s="1">
        <v>-88</v>
      </c>
      <c r="S27" s="1">
        <v>60</v>
      </c>
      <c r="T27" s="1">
        <v>4</v>
      </c>
      <c r="U27" s="6">
        <f t="shared" si="14"/>
        <v>15</v>
      </c>
      <c r="V27" s="20">
        <v>1E-3</v>
      </c>
      <c r="W27" s="20">
        <v>8.0000000000000002E-3</v>
      </c>
      <c r="X27" s="21" t="s">
        <v>43</v>
      </c>
      <c r="Y27" s="22">
        <f t="shared" si="3"/>
        <v>0.125</v>
      </c>
      <c r="Z27" s="24"/>
      <c r="AA27" s="22"/>
      <c r="AB27" s="79">
        <f t="shared" si="4"/>
        <v>43628.031245793041</v>
      </c>
      <c r="AC27" s="79">
        <f t="shared" si="5"/>
        <v>43627.906245793041</v>
      </c>
      <c r="AD27" s="25">
        <f t="shared" si="15"/>
        <v>0.39582912637706613</v>
      </c>
      <c r="AE27" s="79">
        <f t="shared" si="6"/>
        <v>43628.031245793041</v>
      </c>
      <c r="AF27" s="79">
        <f t="shared" si="7"/>
        <v>43627.906245793041</v>
      </c>
      <c r="AG27" s="25">
        <f t="shared" si="16"/>
        <v>0.39582912637706613</v>
      </c>
      <c r="AH27" s="14">
        <f t="shared" si="8"/>
        <v>1.8328639999999976E-2</v>
      </c>
      <c r="AI27" s="14">
        <f t="shared" si="9"/>
        <v>9.1643199999999882E-4</v>
      </c>
      <c r="AJ27" s="14">
        <f t="shared" si="17"/>
        <v>1.9245071999999974E-2</v>
      </c>
      <c r="AK27" s="29"/>
      <c r="AL27" s="30"/>
      <c r="AM27" s="6"/>
      <c r="AN27" s="31"/>
      <c r="AO27" s="6">
        <f t="shared" si="10"/>
        <v>29.6</v>
      </c>
      <c r="AP27" s="74">
        <f t="shared" si="11"/>
        <v>1E-3</v>
      </c>
    </row>
    <row r="28" spans="1:42" hidden="1" x14ac:dyDescent="0.3">
      <c r="C28" s="14"/>
      <c r="D28" s="14"/>
      <c r="E28" s="14"/>
      <c r="F28" s="32"/>
      <c r="G28" s="16">
        <f t="shared" si="1"/>
        <v>22.48215055296896</v>
      </c>
      <c r="H28" s="17"/>
      <c r="I28" s="83"/>
      <c r="J28" t="s">
        <v>107</v>
      </c>
      <c r="K28" s="6">
        <v>21.2</v>
      </c>
      <c r="L28" s="26">
        <f t="shared" ref="L28:L35" si="21">L$26+K28</f>
        <v>166.55898353614887</v>
      </c>
      <c r="M28" s="6">
        <f t="shared" si="18"/>
        <v>268.05070080000002</v>
      </c>
      <c r="N28" s="6">
        <f t="shared" si="12"/>
        <v>13</v>
      </c>
      <c r="O28" s="6">
        <f t="shared" si="13"/>
        <v>20.921472000000001</v>
      </c>
      <c r="P28" s="6">
        <f t="shared" si="19"/>
        <v>763.79688220790581</v>
      </c>
      <c r="Q28" s="6">
        <f t="shared" si="2"/>
        <v>1229.2119296000001</v>
      </c>
      <c r="R28" s="1">
        <v>210</v>
      </c>
      <c r="S28" s="1">
        <v>410</v>
      </c>
      <c r="T28" s="1">
        <v>88</v>
      </c>
      <c r="U28" s="6">
        <f t="shared" si="14"/>
        <v>298</v>
      </c>
      <c r="V28" s="20">
        <v>5.0000000000000001E-3</v>
      </c>
      <c r="W28" s="20">
        <v>3.5999999999999997E-2</v>
      </c>
      <c r="X28" s="21" t="s">
        <v>43</v>
      </c>
      <c r="Y28" s="22">
        <f t="shared" si="3"/>
        <v>0.125</v>
      </c>
      <c r="Z28" s="24"/>
      <c r="AA28" s="22"/>
      <c r="AB28" s="79">
        <f t="shared" si="4"/>
        <v>43628.06175627304</v>
      </c>
      <c r="AC28" s="79">
        <f t="shared" si="5"/>
        <v>43627.93675627304</v>
      </c>
      <c r="AD28" s="25">
        <f t="shared" si="15"/>
        <v>0.426339606376132</v>
      </c>
      <c r="AE28" s="79">
        <f t="shared" si="6"/>
        <v>43628.06175627304</v>
      </c>
      <c r="AF28" s="79">
        <f t="shared" si="7"/>
        <v>43627.93675627304</v>
      </c>
      <c r="AG28" s="25">
        <f t="shared" si="16"/>
        <v>0.426339606376132</v>
      </c>
      <c r="AH28" s="14">
        <f t="shared" si="8"/>
        <v>2.9057600000000003E-2</v>
      </c>
      <c r="AI28" s="14">
        <f t="shared" si="9"/>
        <v>1.4528800000000001E-3</v>
      </c>
      <c r="AJ28" s="14">
        <f t="shared" si="17"/>
        <v>3.0510480000000003E-2</v>
      </c>
      <c r="AK28" s="29"/>
      <c r="AL28" s="30"/>
      <c r="AM28" s="6"/>
      <c r="AN28" s="31"/>
      <c r="AO28" s="6">
        <f t="shared" si="10"/>
        <v>28</v>
      </c>
      <c r="AP28" s="74">
        <f t="shared" si="11"/>
        <v>5.0000000000000001E-3</v>
      </c>
    </row>
    <row r="29" spans="1:42" hidden="1" x14ac:dyDescent="0.3">
      <c r="C29" s="14"/>
      <c r="D29" s="14"/>
      <c r="E29" s="14"/>
      <c r="F29" s="32"/>
      <c r="G29" s="16">
        <f t="shared" si="1"/>
        <v>22.882072536915075</v>
      </c>
      <c r="H29" s="17"/>
      <c r="I29" s="83"/>
      <c r="J29" t="s">
        <v>108</v>
      </c>
      <c r="K29">
        <v>28.3</v>
      </c>
      <c r="L29" s="26">
        <f t="shared" si="21"/>
        <v>173.6589835361489</v>
      </c>
      <c r="M29" s="6">
        <f t="shared" si="18"/>
        <v>279.47704320000003</v>
      </c>
      <c r="N29" s="6">
        <f t="shared" si="12"/>
        <v>7.1000000000000227</v>
      </c>
      <c r="O29" s="6">
        <f t="shared" si="13"/>
        <v>11.426342400000037</v>
      </c>
      <c r="P29" s="6">
        <f t="shared" si="19"/>
        <v>756.69688220790579</v>
      </c>
      <c r="Q29" s="6">
        <f t="shared" si="2"/>
        <v>1217.7855872</v>
      </c>
      <c r="R29" s="1">
        <v>343</v>
      </c>
      <c r="S29" s="1">
        <v>339</v>
      </c>
      <c r="T29" s="1">
        <v>220</v>
      </c>
      <c r="U29" s="6">
        <f t="shared" si="14"/>
        <v>133</v>
      </c>
      <c r="V29" s="20">
        <v>3.0000000000000001E-3</v>
      </c>
      <c r="W29" s="20">
        <v>4.5999999999999999E-2</v>
      </c>
      <c r="X29" s="21" t="s">
        <v>43</v>
      </c>
      <c r="Y29" s="22">
        <f t="shared" si="3"/>
        <v>0.125</v>
      </c>
      <c r="Z29" s="24"/>
      <c r="AA29" s="22"/>
      <c r="AB29" s="79">
        <f t="shared" si="4"/>
        <v>43628.078419689038</v>
      </c>
      <c r="AC29" s="79">
        <f t="shared" si="5"/>
        <v>43627.953419689038</v>
      </c>
      <c r="AD29" s="25">
        <f t="shared" si="15"/>
        <v>0.44300302237388678</v>
      </c>
      <c r="AE29" s="79">
        <f t="shared" si="6"/>
        <v>43628.078419689038</v>
      </c>
      <c r="AF29" s="79">
        <f t="shared" si="7"/>
        <v>43627.953419689038</v>
      </c>
      <c r="AG29" s="25">
        <f t="shared" si="16"/>
        <v>0.44300302237388678</v>
      </c>
      <c r="AH29" s="14">
        <f t="shared" si="8"/>
        <v>1.5869920000000051E-2</v>
      </c>
      <c r="AI29" s="14">
        <f t="shared" si="9"/>
        <v>7.9349600000000258E-4</v>
      </c>
      <c r="AJ29" s="14">
        <f t="shared" si="17"/>
        <v>1.6663416000000052E-2</v>
      </c>
      <c r="AK29" s="29"/>
      <c r="AL29" s="30"/>
      <c r="AM29" s="6"/>
      <c r="AN29" s="31"/>
      <c r="AO29" s="6">
        <f t="shared" si="10"/>
        <v>28.8</v>
      </c>
      <c r="AP29" s="74">
        <f t="shared" si="11"/>
        <v>3.0000000000000001E-3</v>
      </c>
    </row>
    <row r="30" spans="1:42" hidden="1" x14ac:dyDescent="0.3">
      <c r="C30" s="14"/>
      <c r="D30" s="14"/>
      <c r="E30" s="14"/>
      <c r="F30" s="32"/>
      <c r="G30" s="16">
        <f t="shared" si="1"/>
        <v>23.551497742999345</v>
      </c>
      <c r="H30" s="17"/>
      <c r="I30" s="83"/>
      <c r="J30" t="s">
        <v>109</v>
      </c>
      <c r="K30">
        <v>38.6</v>
      </c>
      <c r="L30" s="26">
        <f t="shared" si="21"/>
        <v>183.95898353614888</v>
      </c>
      <c r="M30" s="6">
        <f t="shared" si="18"/>
        <v>296.05328639999999</v>
      </c>
      <c r="N30" s="6">
        <f t="shared" si="12"/>
        <v>10.299999999999983</v>
      </c>
      <c r="O30" s="6">
        <f t="shared" si="13"/>
        <v>16.576243199999972</v>
      </c>
      <c r="P30" s="6">
        <f t="shared" si="19"/>
        <v>746.39688220790572</v>
      </c>
      <c r="Q30" s="6">
        <f t="shared" si="2"/>
        <v>1201.2093439999999</v>
      </c>
      <c r="R30" s="1">
        <v>1018</v>
      </c>
      <c r="S30" s="1">
        <v>693</v>
      </c>
      <c r="T30" s="1">
        <v>0</v>
      </c>
      <c r="U30" s="6">
        <f t="shared" si="14"/>
        <v>675</v>
      </c>
      <c r="V30" s="20">
        <v>0.01</v>
      </c>
      <c r="W30" s="20">
        <v>2.7E-2</v>
      </c>
      <c r="X30" s="21" t="s">
        <v>43</v>
      </c>
      <c r="Y30" s="22">
        <f t="shared" si="3"/>
        <v>0.125</v>
      </c>
      <c r="Z30" s="24"/>
      <c r="AA30" s="22"/>
      <c r="AB30" s="79">
        <f t="shared" si="4"/>
        <v>43628.106312405958</v>
      </c>
      <c r="AC30" s="79">
        <f t="shared" si="5"/>
        <v>43627.981312405958</v>
      </c>
      <c r="AD30" s="25">
        <f t="shared" si="15"/>
        <v>0.4708957392940647</v>
      </c>
      <c r="AE30" s="79">
        <f t="shared" si="6"/>
        <v>43628.106312405958</v>
      </c>
      <c r="AF30" s="79">
        <f t="shared" si="7"/>
        <v>43627.981312405958</v>
      </c>
      <c r="AG30" s="25">
        <f t="shared" si="16"/>
        <v>0.4708957392940647</v>
      </c>
      <c r="AH30" s="14">
        <f t="shared" si="8"/>
        <v>2.6564492307692266E-2</v>
      </c>
      <c r="AI30" s="14">
        <f t="shared" si="9"/>
        <v>1.3282246153846133E-3</v>
      </c>
      <c r="AJ30" s="14">
        <f t="shared" si="17"/>
        <v>2.789271692307688E-2</v>
      </c>
      <c r="AK30" s="29">
        <v>26</v>
      </c>
      <c r="AL30" s="30"/>
      <c r="AM30" s="6"/>
      <c r="AN30" s="31"/>
      <c r="AO30" s="6">
        <f t="shared" si="10"/>
        <v>26</v>
      </c>
      <c r="AP30" s="74">
        <f t="shared" si="11"/>
        <v>0.01</v>
      </c>
    </row>
    <row r="31" spans="1:42" hidden="1" x14ac:dyDescent="0.3">
      <c r="C31" s="14"/>
      <c r="D31" s="14"/>
      <c r="E31" s="14"/>
      <c r="F31" s="32"/>
      <c r="G31" s="16">
        <f t="shared" si="1"/>
        <v>23.833132942963857</v>
      </c>
      <c r="H31" s="17"/>
      <c r="I31" s="83"/>
      <c r="J31" t="s">
        <v>110</v>
      </c>
      <c r="K31">
        <v>43.6</v>
      </c>
      <c r="L31" s="26">
        <f t="shared" si="21"/>
        <v>188.95898353614888</v>
      </c>
      <c r="M31" s="6">
        <f t="shared" si="18"/>
        <v>304.10000639999998</v>
      </c>
      <c r="N31" s="6">
        <f t="shared" si="12"/>
        <v>5</v>
      </c>
      <c r="O31" s="6">
        <f t="shared" si="13"/>
        <v>8.0467200000000005</v>
      </c>
      <c r="P31" s="6">
        <f t="shared" si="19"/>
        <v>741.39688220790572</v>
      </c>
      <c r="Q31" s="6">
        <f t="shared" si="2"/>
        <v>1193.1626239999998</v>
      </c>
      <c r="R31" s="1">
        <v>1093</v>
      </c>
      <c r="S31" s="1">
        <v>173</v>
      </c>
      <c r="T31" s="1">
        <v>90</v>
      </c>
      <c r="U31" s="6">
        <f t="shared" si="14"/>
        <v>75</v>
      </c>
      <c r="V31" s="20">
        <v>4.0000000000000001E-3</v>
      </c>
      <c r="W31" s="20">
        <v>4.4999999999999998E-2</v>
      </c>
      <c r="X31" s="21" t="s">
        <v>43</v>
      </c>
      <c r="Y31" s="22">
        <f t="shared" si="3"/>
        <v>0.125</v>
      </c>
      <c r="Z31" s="24"/>
      <c r="AA31" s="22"/>
      <c r="AB31" s="79">
        <f t="shared" si="4"/>
        <v>43628.118047205957</v>
      </c>
      <c r="AC31" s="79">
        <f t="shared" si="5"/>
        <v>43627.993047205957</v>
      </c>
      <c r="AD31" s="25">
        <f t="shared" si="15"/>
        <v>0.48263053929258604</v>
      </c>
      <c r="AE31" s="79">
        <f t="shared" si="6"/>
        <v>43628.118047205957</v>
      </c>
      <c r="AF31" s="79">
        <f t="shared" si="7"/>
        <v>43627.993047205957</v>
      </c>
      <c r="AG31" s="25">
        <f t="shared" si="16"/>
        <v>0.48263053929258604</v>
      </c>
      <c r="AH31" s="14">
        <f t="shared" si="8"/>
        <v>1.1176E-2</v>
      </c>
      <c r="AI31" s="14">
        <f t="shared" si="9"/>
        <v>5.5880000000000003E-4</v>
      </c>
      <c r="AJ31" s="14">
        <f t="shared" si="17"/>
        <v>1.17348E-2</v>
      </c>
      <c r="AK31" s="29"/>
      <c r="AL31" s="30"/>
      <c r="AM31" s="6"/>
      <c r="AN31" s="31"/>
      <c r="AO31" s="6">
        <f t="shared" si="10"/>
        <v>28.4</v>
      </c>
      <c r="AP31" s="74">
        <f t="shared" si="11"/>
        <v>4.0000000000000001E-3</v>
      </c>
    </row>
    <row r="32" spans="1:42" hidden="1" x14ac:dyDescent="0.3">
      <c r="C32" s="14"/>
      <c r="D32" s="14"/>
      <c r="E32" s="14"/>
      <c r="F32" s="32"/>
      <c r="G32" s="16">
        <f t="shared" si="1"/>
        <v>23.900725390878506</v>
      </c>
      <c r="H32" s="17"/>
      <c r="I32" s="83"/>
      <c r="J32" t="s">
        <v>274</v>
      </c>
      <c r="K32">
        <v>44.8</v>
      </c>
      <c r="L32" s="26">
        <f t="shared" si="21"/>
        <v>190.15898353614887</v>
      </c>
      <c r="M32" s="6">
        <f t="shared" si="18"/>
        <v>306.03121920000001</v>
      </c>
      <c r="N32" s="6">
        <f t="shared" si="12"/>
        <v>1.1999999999999886</v>
      </c>
      <c r="O32" s="6">
        <f t="shared" si="13"/>
        <v>1.9312127999999817</v>
      </c>
      <c r="P32" s="6">
        <f t="shared" si="19"/>
        <v>740.19688220790579</v>
      </c>
      <c r="Q32" s="6">
        <f t="shared" si="2"/>
        <v>1191.2314111999999</v>
      </c>
      <c r="R32" s="1">
        <v>1073</v>
      </c>
      <c r="S32" s="1">
        <v>10</v>
      </c>
      <c r="T32" s="1">
        <v>30</v>
      </c>
      <c r="U32" s="6">
        <f t="shared" si="14"/>
        <v>-20</v>
      </c>
      <c r="V32" s="20">
        <v>0</v>
      </c>
      <c r="W32" s="20">
        <v>0</v>
      </c>
      <c r="X32" s="21" t="s">
        <v>43</v>
      </c>
      <c r="Y32" s="22">
        <v>0.125</v>
      </c>
      <c r="Z32" s="24"/>
      <c r="AA32" s="22"/>
      <c r="AB32" s="79">
        <f t="shared" si="4"/>
        <v>43628.120863557953</v>
      </c>
      <c r="AC32" s="79">
        <f t="shared" si="5"/>
        <v>43627.995863557953</v>
      </c>
      <c r="AD32" s="25">
        <f t="shared" si="15"/>
        <v>0.48544689128902974</v>
      </c>
      <c r="AE32" s="79">
        <f t="shared" si="6"/>
        <v>43628.120863557953</v>
      </c>
      <c r="AF32" s="79">
        <f t="shared" si="7"/>
        <v>43627.995863557953</v>
      </c>
      <c r="AG32" s="25">
        <f t="shared" si="16"/>
        <v>0.48544689128902974</v>
      </c>
      <c r="AH32" s="14">
        <f t="shared" si="8"/>
        <v>2.6822399999999746E-3</v>
      </c>
      <c r="AI32" s="14">
        <f t="shared" si="9"/>
        <v>1.3411199999999873E-4</v>
      </c>
      <c r="AJ32" s="14">
        <f t="shared" si="17"/>
        <v>2.8163519999999734E-3</v>
      </c>
      <c r="AK32" s="29"/>
      <c r="AL32" s="30"/>
      <c r="AM32" s="6"/>
      <c r="AN32" s="31"/>
      <c r="AO32" s="6">
        <f t="shared" si="10"/>
        <v>30</v>
      </c>
      <c r="AP32" s="74">
        <f t="shared" si="11"/>
        <v>0</v>
      </c>
    </row>
    <row r="33" spans="1:42" hidden="1" x14ac:dyDescent="0.3">
      <c r="C33" s="14"/>
      <c r="D33" s="14"/>
      <c r="E33" s="14"/>
      <c r="F33" s="32"/>
      <c r="G33" s="16">
        <f t="shared" si="1"/>
        <v>0.79069262294797227</v>
      </c>
      <c r="H33" s="17"/>
      <c r="I33" s="83"/>
      <c r="J33" t="s">
        <v>113</v>
      </c>
      <c r="K33">
        <v>60.6</v>
      </c>
      <c r="L33" s="26">
        <f t="shared" si="21"/>
        <v>205.95898353614888</v>
      </c>
      <c r="M33" s="6">
        <f t="shared" si="18"/>
        <v>331.45885440000001</v>
      </c>
      <c r="N33" s="6">
        <f t="shared" si="12"/>
        <v>15.800000000000011</v>
      </c>
      <c r="O33" s="6">
        <f t="shared" si="13"/>
        <v>25.427635200000019</v>
      </c>
      <c r="P33" s="6">
        <f t="shared" si="19"/>
        <v>724.39688220790572</v>
      </c>
      <c r="Q33" s="6">
        <f t="shared" si="2"/>
        <v>1165.803776</v>
      </c>
      <c r="R33" s="1">
        <v>262</v>
      </c>
      <c r="S33" s="1">
        <v>209</v>
      </c>
      <c r="T33" s="1">
        <v>1044</v>
      </c>
      <c r="U33" s="6">
        <f t="shared" si="14"/>
        <v>-811</v>
      </c>
      <c r="V33" s="20">
        <v>-8.9999999999999993E-3</v>
      </c>
      <c r="W33" s="20">
        <v>2.3E-2</v>
      </c>
      <c r="X33" s="21" t="s">
        <v>43</v>
      </c>
      <c r="Y33" s="22">
        <f t="shared" si="3"/>
        <v>0.125</v>
      </c>
      <c r="Z33" s="24"/>
      <c r="AA33" s="22"/>
      <c r="AB33" s="79">
        <f t="shared" si="4"/>
        <v>43628.157945525956</v>
      </c>
      <c r="AC33" s="79">
        <f t="shared" si="5"/>
        <v>43628.032945525956</v>
      </c>
      <c r="AD33" s="25">
        <f t="shared" si="15"/>
        <v>0.52252885929192416</v>
      </c>
      <c r="AE33" s="79">
        <f t="shared" si="6"/>
        <v>43628.157945525956</v>
      </c>
      <c r="AF33" s="79">
        <f t="shared" si="7"/>
        <v>43628.032945525956</v>
      </c>
      <c r="AG33" s="25">
        <f t="shared" si="16"/>
        <v>0.52252885929192416</v>
      </c>
      <c r="AH33" s="14">
        <f t="shared" si="8"/>
        <v>3.5316160000000027E-2</v>
      </c>
      <c r="AI33" s="14">
        <f t="shared" si="9"/>
        <v>1.7658080000000015E-3</v>
      </c>
      <c r="AJ33" s="14">
        <f t="shared" si="17"/>
        <v>3.7081968000000028E-2</v>
      </c>
      <c r="AK33" s="29">
        <v>30</v>
      </c>
      <c r="AL33" s="30"/>
      <c r="AM33" s="6"/>
      <c r="AN33" s="31"/>
      <c r="AO33" s="6">
        <f t="shared" si="10"/>
        <v>34.950000000000003</v>
      </c>
      <c r="AP33" s="74">
        <f t="shared" si="11"/>
        <v>-8.9999999999999993E-3</v>
      </c>
    </row>
    <row r="34" spans="1:42" hidden="1" x14ac:dyDescent="0.3">
      <c r="C34" s="14"/>
      <c r="D34" s="14"/>
      <c r="E34" s="14"/>
      <c r="F34" s="32"/>
      <c r="G34" s="16">
        <f t="shared" si="1"/>
        <v>1.4384535829885863</v>
      </c>
      <c r="H34" s="17"/>
      <c r="I34" s="83"/>
      <c r="J34" t="s">
        <v>111</v>
      </c>
      <c r="K34">
        <v>72.099999999999994</v>
      </c>
      <c r="L34" s="26">
        <f t="shared" si="21"/>
        <v>217.45898353614888</v>
      </c>
      <c r="M34" s="6">
        <f t="shared" si="18"/>
        <v>349.9663104</v>
      </c>
      <c r="N34" s="6">
        <f t="shared" si="12"/>
        <v>11.5</v>
      </c>
      <c r="O34" s="6">
        <f t="shared" si="13"/>
        <v>18.507456000000001</v>
      </c>
      <c r="P34" s="6">
        <f t="shared" si="19"/>
        <v>712.89688220790572</v>
      </c>
      <c r="Q34" s="6">
        <f t="shared" si="2"/>
        <v>1147.2963199999999</v>
      </c>
      <c r="R34" s="1">
        <v>238</v>
      </c>
      <c r="S34" s="1">
        <v>161</v>
      </c>
      <c r="T34" s="1">
        <v>190</v>
      </c>
      <c r="U34" s="6">
        <f t="shared" si="14"/>
        <v>-24</v>
      </c>
      <c r="V34" s="20">
        <v>0</v>
      </c>
      <c r="W34" s="20">
        <v>5.0999999999999997E-2</v>
      </c>
      <c r="X34" s="21" t="s">
        <v>43</v>
      </c>
      <c r="Y34" s="22">
        <f t="shared" si="3"/>
        <v>0.125</v>
      </c>
      <c r="Z34" s="24"/>
      <c r="AA34" s="22"/>
      <c r="AB34" s="79">
        <f t="shared" si="4"/>
        <v>43628.184935565958</v>
      </c>
      <c r="AC34" s="79">
        <f t="shared" si="5"/>
        <v>43628.059935565958</v>
      </c>
      <c r="AD34" s="25">
        <f t="shared" si="15"/>
        <v>0.54951889929361641</v>
      </c>
      <c r="AE34" s="79">
        <f t="shared" si="6"/>
        <v>43628.184935565958</v>
      </c>
      <c r="AF34" s="79">
        <f t="shared" si="7"/>
        <v>43628.059935565958</v>
      </c>
      <c r="AG34" s="25">
        <f t="shared" si="16"/>
        <v>0.54951889929361641</v>
      </c>
      <c r="AH34" s="14">
        <f t="shared" si="8"/>
        <v>2.57048E-2</v>
      </c>
      <c r="AI34" s="14">
        <f t="shared" si="9"/>
        <v>1.28524E-3</v>
      </c>
      <c r="AJ34" s="14">
        <f t="shared" si="17"/>
        <v>2.699004E-2</v>
      </c>
      <c r="AK34" s="29"/>
      <c r="AL34" s="30"/>
      <c r="AM34" s="6"/>
      <c r="AN34" s="31"/>
      <c r="AO34" s="6">
        <f t="shared" si="10"/>
        <v>30</v>
      </c>
      <c r="AP34" s="74">
        <f t="shared" si="11"/>
        <v>0</v>
      </c>
    </row>
    <row r="35" spans="1:42" hidden="1" x14ac:dyDescent="0.3">
      <c r="C35" s="14"/>
      <c r="D35" s="14"/>
      <c r="E35" s="14"/>
      <c r="F35" s="32"/>
      <c r="G35" s="16">
        <f t="shared" si="1"/>
        <v>2.187603214988485</v>
      </c>
      <c r="H35" s="17"/>
      <c r="I35" s="83"/>
      <c r="J35" t="s">
        <v>112</v>
      </c>
      <c r="K35">
        <v>85.4</v>
      </c>
      <c r="L35" s="26">
        <f t="shared" si="21"/>
        <v>230.75898353614889</v>
      </c>
      <c r="M35" s="6">
        <f t="shared" si="18"/>
        <v>371.37058560000003</v>
      </c>
      <c r="N35" s="6">
        <f t="shared" si="12"/>
        <v>13.300000000000011</v>
      </c>
      <c r="O35" s="6">
        <f t="shared" si="13"/>
        <v>21.404275200000018</v>
      </c>
      <c r="P35" s="6">
        <f t="shared" si="19"/>
        <v>699.59688220790576</v>
      </c>
      <c r="Q35" s="6">
        <f t="shared" si="2"/>
        <v>1125.8920447999999</v>
      </c>
      <c r="R35" s="1">
        <v>262</v>
      </c>
      <c r="S35" s="1">
        <v>174</v>
      </c>
      <c r="T35" s="1">
        <v>167</v>
      </c>
      <c r="U35" s="6">
        <f t="shared" si="14"/>
        <v>24</v>
      </c>
      <c r="V35" s="20">
        <v>0</v>
      </c>
      <c r="W35" s="20">
        <v>4.1000000000000002E-2</v>
      </c>
      <c r="X35" s="21" t="s">
        <v>43</v>
      </c>
      <c r="Y35" s="22">
        <f t="shared" si="3"/>
        <v>0.125</v>
      </c>
      <c r="Z35" s="24"/>
      <c r="AA35" s="22"/>
      <c r="AB35" s="79">
        <f t="shared" si="4"/>
        <v>43628.216150133958</v>
      </c>
      <c r="AC35" s="79">
        <f t="shared" si="5"/>
        <v>43628.091150133958</v>
      </c>
      <c r="AD35" s="25">
        <f t="shared" si="15"/>
        <v>0.58073346729361219</v>
      </c>
      <c r="AE35" s="79">
        <f t="shared" si="6"/>
        <v>43628.216150133958</v>
      </c>
      <c r="AF35" s="79">
        <f t="shared" si="7"/>
        <v>43628.091150133958</v>
      </c>
      <c r="AG35" s="25">
        <f t="shared" si="16"/>
        <v>0.58073346729361219</v>
      </c>
      <c r="AH35" s="14">
        <f t="shared" si="8"/>
        <v>2.9728160000000028E-2</v>
      </c>
      <c r="AI35" s="14">
        <f t="shared" si="9"/>
        <v>1.4864080000000016E-3</v>
      </c>
      <c r="AJ35" s="14">
        <f t="shared" si="17"/>
        <v>3.1214568000000029E-2</v>
      </c>
      <c r="AK35" s="29"/>
      <c r="AL35" s="30"/>
      <c r="AM35" s="6"/>
      <c r="AN35" s="31"/>
      <c r="AO35" s="6">
        <f t="shared" si="10"/>
        <v>30</v>
      </c>
      <c r="AP35" s="74">
        <f t="shared" si="11"/>
        <v>0</v>
      </c>
    </row>
    <row r="36" spans="1:42" x14ac:dyDescent="0.3">
      <c r="A36" t="s">
        <v>14</v>
      </c>
      <c r="B36">
        <v>1</v>
      </c>
      <c r="C36" s="14">
        <v>0.19444444444444445</v>
      </c>
      <c r="D36" s="14">
        <f>SUM(AJ27:AJ36)</f>
        <v>0.21396314225641025</v>
      </c>
      <c r="E36" s="14"/>
      <c r="F36" s="32"/>
      <c r="G36" s="16">
        <f t="shared" si="1"/>
        <v>2.4231327189481817</v>
      </c>
      <c r="H36" s="17"/>
      <c r="I36" s="83"/>
      <c r="J36" t="s">
        <v>28</v>
      </c>
      <c r="K36" s="6">
        <v>89.7</v>
      </c>
      <c r="L36" s="26">
        <v>234.94044778493597</v>
      </c>
      <c r="M36" s="6">
        <f t="shared" si="18"/>
        <v>378.1</v>
      </c>
      <c r="N36" s="6">
        <f t="shared" si="12"/>
        <v>4.1814642487870799</v>
      </c>
      <c r="O36" s="6">
        <f t="shared" si="13"/>
        <v>6.7294143999999951</v>
      </c>
      <c r="P36" s="6">
        <f t="shared" si="19"/>
        <v>695.41541795911871</v>
      </c>
      <c r="Q36" s="6">
        <f t="shared" si="2"/>
        <v>1119.1626304000001</v>
      </c>
      <c r="R36" s="1">
        <v>272</v>
      </c>
      <c r="S36" s="1">
        <v>16</v>
      </c>
      <c r="T36" s="1">
        <v>6</v>
      </c>
      <c r="U36" s="6">
        <f t="shared" si="14"/>
        <v>10</v>
      </c>
      <c r="V36" s="20">
        <v>0</v>
      </c>
      <c r="W36" s="20">
        <v>7.0000000000000001E-3</v>
      </c>
      <c r="X36" s="21" t="s">
        <v>43</v>
      </c>
      <c r="Y36" s="22">
        <f t="shared" si="3"/>
        <v>0.125</v>
      </c>
      <c r="Z36" s="24"/>
      <c r="AA36" s="22"/>
      <c r="AB36" s="79">
        <f t="shared" si="4"/>
        <v>43628.22596386329</v>
      </c>
      <c r="AC36" s="79">
        <f t="shared" si="5"/>
        <v>43628.10096386329</v>
      </c>
      <c r="AD36" s="25">
        <f t="shared" si="15"/>
        <v>0.59054719662526622</v>
      </c>
      <c r="AE36" s="79">
        <f t="shared" si="6"/>
        <v>43628.22596386329</v>
      </c>
      <c r="AF36" s="79">
        <f t="shared" si="7"/>
        <v>43628.10096386329</v>
      </c>
      <c r="AG36" s="25">
        <f t="shared" si="16"/>
        <v>0.59054719662526622</v>
      </c>
      <c r="AH36" s="14">
        <f t="shared" si="8"/>
        <v>9.3464088888888814E-3</v>
      </c>
      <c r="AI36" s="14">
        <f t="shared" si="9"/>
        <v>4.673204444444441E-4</v>
      </c>
      <c r="AJ36" s="14">
        <f t="shared" si="17"/>
        <v>9.8137293333333247E-3</v>
      </c>
      <c r="AK36" s="29"/>
      <c r="AL36" s="30"/>
      <c r="AM36" s="6"/>
      <c r="AN36" s="31"/>
      <c r="AO36" s="6">
        <f t="shared" si="10"/>
        <v>30</v>
      </c>
      <c r="AP36" s="74">
        <f t="shared" si="11"/>
        <v>0</v>
      </c>
    </row>
    <row r="37" spans="1:42" hidden="1" x14ac:dyDescent="0.3">
      <c r="C37" s="14"/>
      <c r="D37" s="14"/>
      <c r="E37" s="14"/>
      <c r="F37" s="32"/>
      <c r="G37" s="16">
        <f t="shared" si="1"/>
        <v>4.3720483029610477</v>
      </c>
      <c r="H37" s="17"/>
      <c r="I37" s="83"/>
      <c r="J37" t="s">
        <v>115</v>
      </c>
      <c r="K37" s="6">
        <v>34.6</v>
      </c>
      <c r="L37" s="26">
        <f>L$36+K37</f>
        <v>269.54044778493596</v>
      </c>
      <c r="M37" s="6">
        <f t="shared" si="18"/>
        <v>433.78330240000003</v>
      </c>
      <c r="N37" s="6">
        <f t="shared" si="12"/>
        <v>34.599999999999994</v>
      </c>
      <c r="O37" s="6">
        <f t="shared" si="13"/>
        <v>55.683302399999995</v>
      </c>
      <c r="P37" s="6">
        <f t="shared" si="19"/>
        <v>660.81541795911869</v>
      </c>
      <c r="Q37" s="6">
        <f t="shared" si="2"/>
        <v>1063.4793279999999</v>
      </c>
      <c r="R37" s="1">
        <v>431</v>
      </c>
      <c r="S37" s="1">
        <v>702</v>
      </c>
      <c r="T37" s="1">
        <v>544</v>
      </c>
      <c r="U37" s="6">
        <f t="shared" si="14"/>
        <v>159</v>
      </c>
      <c r="V37" s="20">
        <v>1E-3</v>
      </c>
      <c r="W37" s="20">
        <v>5.2999999999999999E-2</v>
      </c>
      <c r="X37" s="21" t="s">
        <v>43</v>
      </c>
      <c r="Y37" s="22">
        <f t="shared" si="3"/>
        <v>0.125</v>
      </c>
      <c r="Z37" s="24"/>
      <c r="AA37" s="22"/>
      <c r="AB37" s="79">
        <f t="shared" si="4"/>
        <v>43628.30716867929</v>
      </c>
      <c r="AC37" s="79">
        <f t="shared" si="5"/>
        <v>43628.18216867929</v>
      </c>
      <c r="AD37" s="25">
        <f t="shared" si="15"/>
        <v>0.67175201262580231</v>
      </c>
      <c r="AE37" s="79">
        <f t="shared" si="6"/>
        <v>43628.30716867929</v>
      </c>
      <c r="AF37" s="79">
        <f t="shared" si="7"/>
        <v>43628.18216867929</v>
      </c>
      <c r="AG37" s="25">
        <f t="shared" si="16"/>
        <v>0.67175201262580231</v>
      </c>
      <c r="AH37" s="14">
        <f t="shared" si="8"/>
        <v>7.7337919999999991E-2</v>
      </c>
      <c r="AI37" s="14">
        <f t="shared" si="9"/>
        <v>3.8668959999999999E-3</v>
      </c>
      <c r="AJ37" s="14">
        <f t="shared" si="17"/>
        <v>8.1204815999999985E-2</v>
      </c>
      <c r="AK37" s="29"/>
      <c r="AL37" s="30"/>
      <c r="AM37" s="6"/>
      <c r="AN37" s="31">
        <v>0</v>
      </c>
      <c r="AO37" s="6">
        <f t="shared" si="10"/>
        <v>29.6</v>
      </c>
      <c r="AP37" s="74">
        <f t="shared" si="11"/>
        <v>1E-3</v>
      </c>
    </row>
    <row r="38" spans="1:42" hidden="1" x14ac:dyDescent="0.3">
      <c r="C38" s="14"/>
      <c r="D38" s="14"/>
      <c r="E38" s="14"/>
      <c r="F38" s="32"/>
      <c r="G38" s="16">
        <f t="shared" si="1"/>
        <v>4.5241313109872863</v>
      </c>
      <c r="H38" s="17"/>
      <c r="I38" s="83"/>
      <c r="J38" t="s">
        <v>114</v>
      </c>
      <c r="K38" s="6">
        <v>37.299999999999997</v>
      </c>
      <c r="L38" s="26">
        <f t="shared" ref="L38:L41" si="22">L$36+K38</f>
        <v>272.24044778493595</v>
      </c>
      <c r="M38" s="6">
        <f t="shared" si="18"/>
        <v>438.1285312</v>
      </c>
      <c r="N38" s="6">
        <f t="shared" si="12"/>
        <v>2.6999999999999886</v>
      </c>
      <c r="O38" s="6">
        <f t="shared" si="13"/>
        <v>4.3452287999999823</v>
      </c>
      <c r="P38" s="6">
        <f t="shared" si="19"/>
        <v>658.11541795911876</v>
      </c>
      <c r="Q38" s="6">
        <f t="shared" si="2"/>
        <v>1059.1340992</v>
      </c>
      <c r="R38" s="1">
        <v>338</v>
      </c>
      <c r="S38" s="1">
        <v>13</v>
      </c>
      <c r="T38" s="1">
        <v>118</v>
      </c>
      <c r="U38" s="6">
        <f t="shared" si="14"/>
        <v>-93</v>
      </c>
      <c r="V38" s="20">
        <v>-8.9999999999999993E-3</v>
      </c>
      <c r="W38" s="20">
        <v>4.0000000000000001E-3</v>
      </c>
      <c r="X38" s="21" t="s">
        <v>44</v>
      </c>
      <c r="Y38" s="22">
        <f t="shared" si="3"/>
        <v>0.125</v>
      </c>
      <c r="Z38" s="24"/>
      <c r="AA38" s="22"/>
      <c r="AB38" s="79">
        <f t="shared" si="4"/>
        <v>43628.313505471291</v>
      </c>
      <c r="AC38" s="79">
        <f t="shared" si="5"/>
        <v>43628.188505471291</v>
      </c>
      <c r="AD38" s="25">
        <f t="shared" si="15"/>
        <v>0.67808880462689558</v>
      </c>
      <c r="AE38" s="79">
        <f t="shared" si="6"/>
        <v>43628.313505471291</v>
      </c>
      <c r="AF38" s="79">
        <f t="shared" si="7"/>
        <v>43628.188505471291</v>
      </c>
      <c r="AG38" s="25">
        <f t="shared" si="16"/>
        <v>0.67808880462689558</v>
      </c>
      <c r="AH38" s="14">
        <f t="shared" si="8"/>
        <v>6.035039999999975E-3</v>
      </c>
      <c r="AI38" s="14">
        <f t="shared" si="9"/>
        <v>3.0175199999999877E-4</v>
      </c>
      <c r="AJ38" s="14">
        <f t="shared" si="17"/>
        <v>6.3367919999999739E-3</v>
      </c>
      <c r="AK38" s="29"/>
      <c r="AL38" s="30"/>
      <c r="AM38" s="6"/>
      <c r="AN38" s="31"/>
      <c r="AO38" s="6">
        <f t="shared" si="10"/>
        <v>34.950000000000003</v>
      </c>
      <c r="AP38" s="74">
        <f t="shared" si="11"/>
        <v>-8.9999999999999993E-3</v>
      </c>
    </row>
    <row r="39" spans="1:42" hidden="1" x14ac:dyDescent="0.3">
      <c r="C39" s="14"/>
      <c r="D39" s="14"/>
      <c r="E39" s="14"/>
      <c r="F39" s="32"/>
      <c r="G39" s="16">
        <f t="shared" si="1"/>
        <v>4.6705816149478778</v>
      </c>
      <c r="H39" s="17"/>
      <c r="I39" s="83"/>
      <c r="J39" t="s">
        <v>120</v>
      </c>
      <c r="K39" s="6">
        <v>39.9</v>
      </c>
      <c r="L39" s="26">
        <f t="shared" si="22"/>
        <v>274.84044778493598</v>
      </c>
      <c r="M39" s="6">
        <f t="shared" si="18"/>
        <v>442.31282560000005</v>
      </c>
      <c r="N39" s="6">
        <f t="shared" si="12"/>
        <v>2.6000000000000227</v>
      </c>
      <c r="O39" s="6">
        <f t="shared" si="13"/>
        <v>4.1842944000000371</v>
      </c>
      <c r="P39" s="6">
        <f t="shared" si="19"/>
        <v>655.51541795911862</v>
      </c>
      <c r="Q39" s="6">
        <f t="shared" si="2"/>
        <v>1054.9498047999998</v>
      </c>
      <c r="R39" s="1">
        <v>337</v>
      </c>
      <c r="S39" s="1">
        <v>13</v>
      </c>
      <c r="T39" s="1">
        <v>9</v>
      </c>
      <c r="U39" s="6">
        <f t="shared" si="14"/>
        <v>-1</v>
      </c>
      <c r="V39" s="20">
        <v>-3.0000000000000001E-3</v>
      </c>
      <c r="W39" s="20">
        <v>0</v>
      </c>
      <c r="X39" s="21" t="s">
        <v>44</v>
      </c>
      <c r="Y39" s="22">
        <f t="shared" si="3"/>
        <v>0.125</v>
      </c>
      <c r="Z39" s="24"/>
      <c r="AA39" s="22"/>
      <c r="AB39" s="79">
        <f t="shared" si="4"/>
        <v>43628.319607567289</v>
      </c>
      <c r="AC39" s="79">
        <f t="shared" si="5"/>
        <v>43628.194607567289</v>
      </c>
      <c r="AD39" s="25">
        <f t="shared" si="15"/>
        <v>0.68419090062525356</v>
      </c>
      <c r="AE39" s="79">
        <f t="shared" si="6"/>
        <v>43628.319607567289</v>
      </c>
      <c r="AF39" s="79">
        <f t="shared" si="7"/>
        <v>43628.194607567289</v>
      </c>
      <c r="AG39" s="25">
        <f t="shared" si="16"/>
        <v>0.68419090062525356</v>
      </c>
      <c r="AH39" s="14">
        <f t="shared" si="8"/>
        <v>5.8115200000000517E-3</v>
      </c>
      <c r="AI39" s="14">
        <f t="shared" si="9"/>
        <v>2.9057600000000262E-4</v>
      </c>
      <c r="AJ39" s="14">
        <f t="shared" si="17"/>
        <v>6.1020960000000542E-3</v>
      </c>
      <c r="AK39" s="29"/>
      <c r="AL39" s="30"/>
      <c r="AM39" s="6"/>
      <c r="AN39" s="31"/>
      <c r="AO39" s="6">
        <f t="shared" si="10"/>
        <v>31.65</v>
      </c>
      <c r="AP39" s="74">
        <f t="shared" si="11"/>
        <v>-3.0000000000000001E-3</v>
      </c>
    </row>
    <row r="40" spans="1:42" hidden="1" x14ac:dyDescent="0.3">
      <c r="C40" s="14"/>
      <c r="D40" s="14"/>
      <c r="E40" s="14"/>
      <c r="F40" s="32"/>
      <c r="G40" s="16">
        <f t="shared" si="1"/>
        <v>5.1606268628966063</v>
      </c>
      <c r="H40" s="17"/>
      <c r="I40" s="83"/>
      <c r="J40" t="s">
        <v>121</v>
      </c>
      <c r="K40" s="6">
        <v>48.6</v>
      </c>
      <c r="L40" s="26">
        <f t="shared" si="22"/>
        <v>283.54044778493596</v>
      </c>
      <c r="M40" s="6">
        <f t="shared" si="18"/>
        <v>456.31411840000004</v>
      </c>
      <c r="N40" s="6">
        <f t="shared" si="12"/>
        <v>8.6999999999999886</v>
      </c>
      <c r="O40" s="6">
        <f t="shared" si="13"/>
        <v>14.001292799999982</v>
      </c>
      <c r="P40" s="6">
        <f t="shared" si="19"/>
        <v>646.81541795911869</v>
      </c>
      <c r="Q40" s="6">
        <f t="shared" si="2"/>
        <v>1040.9485119999999</v>
      </c>
      <c r="R40" s="1">
        <v>365</v>
      </c>
      <c r="S40" s="1">
        <v>41</v>
      </c>
      <c r="T40" s="1">
        <v>17</v>
      </c>
      <c r="U40" s="6">
        <f t="shared" si="14"/>
        <v>28</v>
      </c>
      <c r="V40" s="20">
        <v>1E-3</v>
      </c>
      <c r="W40" s="20">
        <v>5.0000000000000001E-3</v>
      </c>
      <c r="X40" s="21" t="s">
        <v>44</v>
      </c>
      <c r="Y40" s="22">
        <f t="shared" si="3"/>
        <v>0.125</v>
      </c>
      <c r="Z40" s="24"/>
      <c r="AA40" s="22"/>
      <c r="AB40" s="79">
        <f t="shared" si="4"/>
        <v>43628.340026119287</v>
      </c>
      <c r="AC40" s="79">
        <f t="shared" si="5"/>
        <v>43628.215026119287</v>
      </c>
      <c r="AD40" s="25">
        <f t="shared" si="15"/>
        <v>0.70460945262311725</v>
      </c>
      <c r="AE40" s="79">
        <f t="shared" si="6"/>
        <v>43628.340026119287</v>
      </c>
      <c r="AF40" s="79">
        <f t="shared" si="7"/>
        <v>43628.215026119287</v>
      </c>
      <c r="AG40" s="25">
        <f t="shared" si="16"/>
        <v>0.70460945262311725</v>
      </c>
      <c r="AH40" s="14">
        <f t="shared" si="8"/>
        <v>1.9446239999999976E-2</v>
      </c>
      <c r="AI40" s="14">
        <f t="shared" si="9"/>
        <v>9.7231199999999883E-4</v>
      </c>
      <c r="AJ40" s="14">
        <f t="shared" si="17"/>
        <v>2.0418551999999975E-2</v>
      </c>
      <c r="AK40" s="29"/>
      <c r="AL40" s="30"/>
      <c r="AM40" s="6"/>
      <c r="AN40" s="31"/>
      <c r="AO40" s="6">
        <f t="shared" si="10"/>
        <v>29.6</v>
      </c>
      <c r="AP40" s="74">
        <f t="shared" si="11"/>
        <v>1E-3</v>
      </c>
    </row>
    <row r="41" spans="1:42" hidden="1" x14ac:dyDescent="0.3">
      <c r="C41" s="14"/>
      <c r="D41" s="14"/>
      <c r="E41" s="14"/>
      <c r="F41" s="32"/>
      <c r="G41" s="16">
        <f t="shared" si="1"/>
        <v>5.2901790548348799</v>
      </c>
      <c r="H41" s="17"/>
      <c r="I41" s="83"/>
      <c r="J41" t="s">
        <v>122</v>
      </c>
      <c r="K41" s="6">
        <v>50.9</v>
      </c>
      <c r="L41" s="26">
        <f t="shared" si="22"/>
        <v>285.84044778493598</v>
      </c>
      <c r="M41" s="6">
        <f t="shared" si="18"/>
        <v>460.0156096</v>
      </c>
      <c r="N41" s="6">
        <f t="shared" si="12"/>
        <v>2.3000000000000114</v>
      </c>
      <c r="O41" s="6">
        <f t="shared" si="13"/>
        <v>3.7014912000000186</v>
      </c>
      <c r="P41" s="6">
        <f t="shared" si="19"/>
        <v>644.51541795911862</v>
      </c>
      <c r="Q41" s="6">
        <f t="shared" si="2"/>
        <v>1037.2470208</v>
      </c>
      <c r="R41" s="1">
        <v>423</v>
      </c>
      <c r="S41" s="1">
        <v>65</v>
      </c>
      <c r="T41" s="1">
        <v>6</v>
      </c>
      <c r="U41" s="6">
        <f t="shared" si="14"/>
        <v>58</v>
      </c>
      <c r="V41" s="20">
        <v>5.0000000000000001E-3</v>
      </c>
      <c r="W41" s="20">
        <v>0.03</v>
      </c>
      <c r="X41" s="21" t="s">
        <v>44</v>
      </c>
      <c r="Y41" s="22">
        <f t="shared" si="3"/>
        <v>0.125</v>
      </c>
      <c r="Z41" s="24"/>
      <c r="AA41" s="22"/>
      <c r="AB41" s="79">
        <f t="shared" si="4"/>
        <v>43628.345424127285</v>
      </c>
      <c r="AC41" s="79">
        <f t="shared" si="5"/>
        <v>43628.220424127285</v>
      </c>
      <c r="AD41" s="25">
        <f t="shared" si="15"/>
        <v>0.71000746062054532</v>
      </c>
      <c r="AE41" s="79">
        <f t="shared" si="6"/>
        <v>43628.345424127285</v>
      </c>
      <c r="AF41" s="79">
        <f t="shared" si="7"/>
        <v>43628.220424127285</v>
      </c>
      <c r="AG41" s="25">
        <f t="shared" si="16"/>
        <v>0.71000746062054532</v>
      </c>
      <c r="AH41" s="14">
        <f t="shared" si="8"/>
        <v>5.140960000000026E-3</v>
      </c>
      <c r="AI41" s="14">
        <f t="shared" si="9"/>
        <v>2.5704800000000131E-4</v>
      </c>
      <c r="AJ41" s="14">
        <f t="shared" si="17"/>
        <v>5.398008000000027E-3</v>
      </c>
      <c r="AK41" s="29"/>
      <c r="AL41" s="30"/>
      <c r="AM41" s="6"/>
      <c r="AN41" s="31"/>
      <c r="AO41" s="6">
        <f t="shared" si="10"/>
        <v>28</v>
      </c>
      <c r="AP41" s="74">
        <f t="shared" si="11"/>
        <v>5.0000000000000001E-3</v>
      </c>
    </row>
    <row r="42" spans="1:42" x14ac:dyDescent="0.3">
      <c r="A42" t="s">
        <v>15</v>
      </c>
      <c r="B42">
        <v>1</v>
      </c>
      <c r="C42" s="14">
        <v>0.11041666666666666</v>
      </c>
      <c r="D42" s="14">
        <f>SUM(AJ37:AJ42)</f>
        <v>0.25602083333333325</v>
      </c>
      <c r="E42" s="14"/>
      <c r="F42" s="32"/>
      <c r="G42" s="16">
        <f t="shared" si="1"/>
        <v>8.5676327188848518</v>
      </c>
      <c r="H42" s="17"/>
      <c r="I42" s="83"/>
      <c r="J42" t="s">
        <v>124</v>
      </c>
      <c r="K42" s="6">
        <v>51.4</v>
      </c>
      <c r="L42" s="26">
        <v>286.32784538296346</v>
      </c>
      <c r="M42" s="6">
        <f t="shared" si="18"/>
        <v>460.79999999999995</v>
      </c>
      <c r="N42" s="6">
        <f t="shared" si="12"/>
        <v>0.48739759802748495</v>
      </c>
      <c r="O42" s="6">
        <f t="shared" si="13"/>
        <v>0.78439039999994475</v>
      </c>
      <c r="P42" s="6">
        <f t="shared" si="19"/>
        <v>644.02802036109119</v>
      </c>
      <c r="Q42" s="6">
        <f t="shared" si="2"/>
        <v>1036.4626304000001</v>
      </c>
      <c r="R42" s="1">
        <v>419</v>
      </c>
      <c r="S42" s="1">
        <v>0</v>
      </c>
      <c r="T42" s="1">
        <v>4</v>
      </c>
      <c r="U42" s="6">
        <f t="shared" si="14"/>
        <v>-4</v>
      </c>
      <c r="V42" s="20">
        <v>0</v>
      </c>
      <c r="W42" s="20">
        <v>0</v>
      </c>
      <c r="X42" s="21" t="s">
        <v>44</v>
      </c>
      <c r="Y42" s="22">
        <f t="shared" si="3"/>
        <v>0.125</v>
      </c>
      <c r="Z42" s="24"/>
      <c r="AA42" s="22"/>
      <c r="AB42" s="79">
        <f t="shared" si="4"/>
        <v>43628.48198469662</v>
      </c>
      <c r="AC42" s="79">
        <f t="shared" si="5"/>
        <v>43628.35698469662</v>
      </c>
      <c r="AD42" s="25">
        <f t="shared" si="15"/>
        <v>0.84656802995596081</v>
      </c>
      <c r="AE42" s="79">
        <f t="shared" si="6"/>
        <v>43628.48198469662</v>
      </c>
      <c r="AF42" s="79">
        <f t="shared" si="7"/>
        <v>43628.35698469662</v>
      </c>
      <c r="AG42" s="25">
        <f t="shared" si="16"/>
        <v>0.84656802995596081</v>
      </c>
      <c r="AH42" s="14">
        <f t="shared" si="8"/>
        <v>1.0894311111110343E-3</v>
      </c>
      <c r="AI42" s="14">
        <f t="shared" si="9"/>
        <v>0.1354711382222222</v>
      </c>
      <c r="AJ42" s="14">
        <f t="shared" si="17"/>
        <v>0.13656056933333324</v>
      </c>
      <c r="AK42" s="29"/>
      <c r="AL42" s="30"/>
      <c r="AM42" s="6">
        <v>15</v>
      </c>
      <c r="AN42" s="31">
        <v>180</v>
      </c>
      <c r="AO42" s="6">
        <f t="shared" si="10"/>
        <v>30</v>
      </c>
      <c r="AP42" s="74">
        <f t="shared" si="11"/>
        <v>0</v>
      </c>
    </row>
    <row r="43" spans="1:42" hidden="1" x14ac:dyDescent="0.3">
      <c r="C43" s="14"/>
      <c r="D43" s="14"/>
      <c r="E43" s="14"/>
      <c r="F43" s="32"/>
      <c r="G43" s="16">
        <f t="shared" si="1"/>
        <v>9.2322917909477837</v>
      </c>
      <c r="H43" s="17"/>
      <c r="I43" s="83"/>
      <c r="J43" t="s">
        <v>116</v>
      </c>
      <c r="K43" s="6">
        <v>11.8</v>
      </c>
      <c r="L43" s="26">
        <f>L$42+K43</f>
        <v>298.12784538296347</v>
      </c>
      <c r="M43" s="6">
        <f t="shared" si="18"/>
        <v>479.79025919999998</v>
      </c>
      <c r="N43" s="6">
        <f t="shared" si="12"/>
        <v>11.800000000000011</v>
      </c>
      <c r="O43" s="6">
        <f t="shared" si="13"/>
        <v>18.990259200000018</v>
      </c>
      <c r="P43" s="6">
        <f t="shared" si="19"/>
        <v>632.22802036109124</v>
      </c>
      <c r="Q43" s="6">
        <f t="shared" si="2"/>
        <v>1017.4723712000001</v>
      </c>
      <c r="R43" s="1">
        <v>625</v>
      </c>
      <c r="S43" s="1">
        <v>409</v>
      </c>
      <c r="T43" s="1">
        <v>202</v>
      </c>
      <c r="U43" s="6">
        <f t="shared" si="14"/>
        <v>206</v>
      </c>
      <c r="V43" s="20">
        <v>6.0000000000000001E-3</v>
      </c>
      <c r="W43" s="20">
        <v>4.3999999999999997E-2</v>
      </c>
      <c r="X43" s="21" t="s">
        <v>44</v>
      </c>
      <c r="Y43" s="22">
        <f t="shared" si="3"/>
        <v>0.125</v>
      </c>
      <c r="Z43" s="24"/>
      <c r="AA43" s="22"/>
      <c r="AB43" s="79">
        <f t="shared" si="4"/>
        <v>43628.509678824623</v>
      </c>
      <c r="AC43" s="79">
        <f t="shared" si="5"/>
        <v>43628.384678824623</v>
      </c>
      <c r="AD43" s="25">
        <f t="shared" si="15"/>
        <v>0.87426215795858297</v>
      </c>
      <c r="AE43" s="79">
        <f t="shared" si="6"/>
        <v>43628.509678824623</v>
      </c>
      <c r="AF43" s="79">
        <f t="shared" si="7"/>
        <v>43628.384678824623</v>
      </c>
      <c r="AG43" s="25">
        <f t="shared" si="16"/>
        <v>0.87426215795858297</v>
      </c>
      <c r="AH43" s="14">
        <f t="shared" si="8"/>
        <v>2.6375360000000025E-2</v>
      </c>
      <c r="AI43" s="14">
        <f t="shared" si="9"/>
        <v>1.3187680000000014E-3</v>
      </c>
      <c r="AJ43" s="14">
        <f t="shared" si="17"/>
        <v>2.7694128000000026E-2</v>
      </c>
      <c r="AK43" s="29"/>
      <c r="AL43" s="30"/>
      <c r="AM43" s="6"/>
      <c r="AN43" s="31"/>
      <c r="AO43" s="6">
        <f t="shared" si="10"/>
        <v>27.6</v>
      </c>
      <c r="AP43" s="74">
        <f t="shared" si="11"/>
        <v>6.0000000000000001E-3</v>
      </c>
    </row>
    <row r="44" spans="1:42" hidden="1" x14ac:dyDescent="0.3">
      <c r="C44" s="14"/>
      <c r="D44" s="14"/>
      <c r="E44" s="14"/>
      <c r="F44" s="32"/>
      <c r="G44" s="16">
        <f t="shared" si="1"/>
        <v>10.015237646992318</v>
      </c>
      <c r="H44" s="17"/>
      <c r="I44" s="83"/>
      <c r="J44" t="s">
        <v>117</v>
      </c>
      <c r="K44" s="6">
        <v>25.7</v>
      </c>
      <c r="L44" s="26">
        <f t="shared" ref="L44:L49" si="23">L$42+K44</f>
        <v>312.02784538296345</v>
      </c>
      <c r="M44" s="6">
        <f t="shared" si="18"/>
        <v>502.16014079999997</v>
      </c>
      <c r="N44" s="6">
        <f t="shared" si="12"/>
        <v>13.899999999999977</v>
      </c>
      <c r="O44" s="6">
        <f t="shared" si="13"/>
        <v>22.369881599999964</v>
      </c>
      <c r="P44" s="6">
        <f t="shared" si="19"/>
        <v>618.32802036109115</v>
      </c>
      <c r="Q44" s="6">
        <f t="shared" si="2"/>
        <v>995.1024895999999</v>
      </c>
      <c r="R44" s="1">
        <v>950</v>
      </c>
      <c r="S44" s="1">
        <v>355</v>
      </c>
      <c r="T44" s="1">
        <v>32</v>
      </c>
      <c r="U44" s="6">
        <f t="shared" si="14"/>
        <v>325</v>
      </c>
      <c r="V44" s="20">
        <v>4.0000000000000001E-3</v>
      </c>
      <c r="W44" s="20">
        <v>1.4999999999999999E-2</v>
      </c>
      <c r="X44" s="21" t="s">
        <v>44</v>
      </c>
      <c r="Y44" s="22">
        <f t="shared" si="3"/>
        <v>0.125</v>
      </c>
      <c r="Z44" s="24"/>
      <c r="AA44" s="22"/>
      <c r="AB44" s="79">
        <f t="shared" si="4"/>
        <v>43628.542301568625</v>
      </c>
      <c r="AC44" s="79">
        <f t="shared" si="5"/>
        <v>43628.417301568625</v>
      </c>
      <c r="AD44" s="25">
        <f t="shared" si="15"/>
        <v>0.90688490196043858</v>
      </c>
      <c r="AE44" s="79">
        <f t="shared" si="6"/>
        <v>43628.542301568625</v>
      </c>
      <c r="AF44" s="79">
        <f t="shared" si="7"/>
        <v>43628.417301568625</v>
      </c>
      <c r="AG44" s="25">
        <f t="shared" si="16"/>
        <v>0.90688490196043858</v>
      </c>
      <c r="AH44" s="14">
        <f t="shared" si="8"/>
        <v>3.1069279999999949E-2</v>
      </c>
      <c r="AI44" s="14">
        <f t="shared" si="9"/>
        <v>1.5534639999999975E-3</v>
      </c>
      <c r="AJ44" s="14">
        <f t="shared" si="17"/>
        <v>3.2622743999999947E-2</v>
      </c>
      <c r="AK44" s="29"/>
      <c r="AL44" s="30"/>
      <c r="AM44" s="6"/>
      <c r="AN44" s="31"/>
      <c r="AO44" s="6">
        <f t="shared" si="10"/>
        <v>28.4</v>
      </c>
      <c r="AP44" s="74">
        <f t="shared" si="11"/>
        <v>4.0000000000000001E-3</v>
      </c>
    </row>
    <row r="45" spans="1:42" hidden="1" x14ac:dyDescent="0.3">
      <c r="C45" s="14"/>
      <c r="D45" s="14"/>
      <c r="E45" s="14"/>
      <c r="F45" s="32"/>
      <c r="G45" s="33">
        <f t="shared" si="1"/>
        <v>11.119247630937025</v>
      </c>
      <c r="H45" s="6"/>
      <c r="I45" s="84"/>
      <c r="J45" t="s">
        <v>118</v>
      </c>
      <c r="K45" s="6">
        <v>45.3</v>
      </c>
      <c r="L45" s="26">
        <f t="shared" si="23"/>
        <v>331.62784538296347</v>
      </c>
      <c r="M45" s="6">
        <f t="shared" si="18"/>
        <v>533.70328319999999</v>
      </c>
      <c r="N45" s="6">
        <f t="shared" si="12"/>
        <v>19.600000000000023</v>
      </c>
      <c r="O45" s="6">
        <f t="shared" si="13"/>
        <v>31.54314240000004</v>
      </c>
      <c r="P45" s="6">
        <f t="shared" si="19"/>
        <v>598.72802036109124</v>
      </c>
      <c r="Q45" s="6">
        <f t="shared" si="2"/>
        <v>963.55934720000005</v>
      </c>
      <c r="R45" s="1">
        <v>1385</v>
      </c>
      <c r="S45" s="1">
        <v>456</v>
      </c>
      <c r="T45" s="1">
        <v>22</v>
      </c>
      <c r="U45" s="6">
        <f t="shared" si="14"/>
        <v>435</v>
      </c>
      <c r="V45" s="20">
        <v>5.0000000000000001E-3</v>
      </c>
      <c r="W45" s="20">
        <v>8.0000000000000002E-3</v>
      </c>
      <c r="X45" s="21" t="s">
        <v>44</v>
      </c>
      <c r="Y45" s="22">
        <f t="shared" si="3"/>
        <v>0.125</v>
      </c>
      <c r="Z45" s="24"/>
      <c r="AA45" s="22"/>
      <c r="AB45" s="79">
        <f t="shared" si="4"/>
        <v>43628.588301984622</v>
      </c>
      <c r="AC45" s="79">
        <f t="shared" si="5"/>
        <v>43628.463301984622</v>
      </c>
      <c r="AD45" s="25">
        <f t="shared" si="15"/>
        <v>0.95288531795813469</v>
      </c>
      <c r="AE45" s="79">
        <f t="shared" si="6"/>
        <v>43628.588301984622</v>
      </c>
      <c r="AF45" s="79">
        <f t="shared" si="7"/>
        <v>43628.463301984622</v>
      </c>
      <c r="AG45" s="25">
        <f t="shared" si="16"/>
        <v>0.95288531795813469</v>
      </c>
      <c r="AH45" s="14">
        <f t="shared" si="8"/>
        <v>4.3809920000000058E-2</v>
      </c>
      <c r="AI45" s="14">
        <f t="shared" si="9"/>
        <v>2.1904960000000031E-3</v>
      </c>
      <c r="AJ45" s="14">
        <f t="shared" si="17"/>
        <v>4.6000416000000058E-2</v>
      </c>
      <c r="AK45" s="29"/>
      <c r="AL45" s="30"/>
      <c r="AM45" s="6"/>
      <c r="AN45" s="31"/>
      <c r="AO45" s="6">
        <f t="shared" si="10"/>
        <v>28</v>
      </c>
      <c r="AP45" s="74">
        <f t="shared" si="11"/>
        <v>5.0000000000000001E-3</v>
      </c>
    </row>
    <row r="46" spans="1:42" hidden="1" x14ac:dyDescent="0.3">
      <c r="C46" s="14"/>
      <c r="D46" s="14"/>
      <c r="E46" s="14"/>
      <c r="F46" s="32"/>
      <c r="G46" s="33">
        <f t="shared" si="1"/>
        <v>11.319521550962236</v>
      </c>
      <c r="H46" s="6"/>
      <c r="I46" s="84"/>
      <c r="J46" t="s">
        <v>119</v>
      </c>
      <c r="K46" s="6">
        <v>48.5</v>
      </c>
      <c r="L46" s="26">
        <f t="shared" si="23"/>
        <v>334.82784538296346</v>
      </c>
      <c r="M46" s="6">
        <f t="shared" si="18"/>
        <v>538.85318399999994</v>
      </c>
      <c r="N46" s="6">
        <f t="shared" si="12"/>
        <v>3.1999999999999886</v>
      </c>
      <c r="O46" s="6">
        <f t="shared" si="13"/>
        <v>5.1499007999999824</v>
      </c>
      <c r="P46" s="6">
        <f t="shared" si="19"/>
        <v>595.52802036109119</v>
      </c>
      <c r="Q46" s="6">
        <f t="shared" si="2"/>
        <v>958.40944639999998</v>
      </c>
      <c r="R46" s="1">
        <v>1524</v>
      </c>
      <c r="S46" s="1">
        <v>140</v>
      </c>
      <c r="T46" s="1">
        <v>4</v>
      </c>
      <c r="U46" s="6">
        <f t="shared" si="14"/>
        <v>139</v>
      </c>
      <c r="V46" s="20">
        <v>8.0000000000000002E-3</v>
      </c>
      <c r="W46" s="20">
        <v>0.02</v>
      </c>
      <c r="X46" s="21" t="s">
        <v>44</v>
      </c>
      <c r="Y46" s="22">
        <f t="shared" si="3"/>
        <v>0.125</v>
      </c>
      <c r="Z46" s="24"/>
      <c r="AA46" s="22"/>
      <c r="AB46" s="79">
        <f t="shared" si="4"/>
        <v>43628.59664673129</v>
      </c>
      <c r="AC46" s="79">
        <f t="shared" si="5"/>
        <v>43628.47164673129</v>
      </c>
      <c r="AD46" s="25">
        <f t="shared" si="15"/>
        <v>0.96123006462585181</v>
      </c>
      <c r="AE46" s="79">
        <f t="shared" si="6"/>
        <v>43628.59664673129</v>
      </c>
      <c r="AF46" s="79">
        <f t="shared" si="7"/>
        <v>43628.47164673129</v>
      </c>
      <c r="AG46" s="25">
        <f t="shared" si="16"/>
        <v>0.96123006462585181</v>
      </c>
      <c r="AH46" s="14">
        <f t="shared" si="8"/>
        <v>7.9473777777777505E-3</v>
      </c>
      <c r="AI46" s="14">
        <f t="shared" si="9"/>
        <v>3.9736888888888757E-4</v>
      </c>
      <c r="AJ46" s="14">
        <f t="shared" si="17"/>
        <v>8.3447466666666387E-3</v>
      </c>
      <c r="AK46" s="29">
        <v>27</v>
      </c>
      <c r="AL46" s="30"/>
      <c r="AM46" s="6"/>
      <c r="AN46" s="31"/>
      <c r="AO46" s="6">
        <f t="shared" si="10"/>
        <v>26.8</v>
      </c>
      <c r="AP46" s="74">
        <f t="shared" si="11"/>
        <v>8.0000000000000002E-3</v>
      </c>
    </row>
    <row r="47" spans="1:42" hidden="1" x14ac:dyDescent="0.3">
      <c r="C47" s="14"/>
      <c r="D47" s="14"/>
      <c r="E47" s="14"/>
      <c r="F47" s="32"/>
      <c r="G47" s="33">
        <f t="shared" si="1"/>
        <v>11.53258470230503</v>
      </c>
      <c r="H47" s="6"/>
      <c r="I47" s="84"/>
      <c r="J47" t="s">
        <v>123</v>
      </c>
      <c r="K47" s="6">
        <v>51.4</v>
      </c>
      <c r="L47" s="26">
        <f t="shared" si="23"/>
        <v>337.72784538296344</v>
      </c>
      <c r="M47" s="6">
        <f t="shared" si="18"/>
        <v>543.52028159999998</v>
      </c>
      <c r="N47" s="6">
        <f t="shared" si="12"/>
        <v>2.8999999999999773</v>
      </c>
      <c r="O47" s="6">
        <f t="shared" si="13"/>
        <v>4.6670975999999635</v>
      </c>
      <c r="P47" s="6">
        <f t="shared" si="19"/>
        <v>592.62802036109122</v>
      </c>
      <c r="Q47" s="6">
        <f t="shared" si="2"/>
        <v>953.74234880000006</v>
      </c>
      <c r="R47" s="1">
        <v>1839</v>
      </c>
      <c r="S47" s="1">
        <v>321</v>
      </c>
      <c r="T47" s="1">
        <v>0</v>
      </c>
      <c r="U47" s="6">
        <f t="shared" si="14"/>
        <v>315</v>
      </c>
      <c r="V47" s="20">
        <v>2.1999999999999999E-2</v>
      </c>
      <c r="W47" s="20">
        <v>3.3000000000000002E-2</v>
      </c>
      <c r="X47" s="21" t="s">
        <v>44</v>
      </c>
      <c r="Y47" s="22">
        <f t="shared" si="3"/>
        <v>0.125</v>
      </c>
      <c r="Z47" s="24"/>
      <c r="AA47" s="22"/>
      <c r="AB47" s="79">
        <f t="shared" si="4"/>
        <v>43628.605524362596</v>
      </c>
      <c r="AC47" s="79">
        <f t="shared" si="5"/>
        <v>43628.480524362596</v>
      </c>
      <c r="AD47" s="25">
        <f t="shared" si="15"/>
        <v>0.97010769593180157</v>
      </c>
      <c r="AE47" s="79">
        <f t="shared" si="6"/>
        <v>43628.605524362596</v>
      </c>
      <c r="AF47" s="79">
        <f t="shared" si="7"/>
        <v>43628.480524362596</v>
      </c>
      <c r="AG47" s="25">
        <f t="shared" si="16"/>
        <v>0.97010769593180157</v>
      </c>
      <c r="AH47" s="14">
        <f t="shared" si="8"/>
        <v>8.4548869565216726E-3</v>
      </c>
      <c r="AI47" s="14">
        <f t="shared" si="9"/>
        <v>4.2274434782608365E-4</v>
      </c>
      <c r="AJ47" s="14">
        <f t="shared" si="17"/>
        <v>8.8776313043477557E-3</v>
      </c>
      <c r="AK47" s="29">
        <v>23</v>
      </c>
      <c r="AL47" s="30"/>
      <c r="AM47" s="6"/>
      <c r="AN47" s="31"/>
      <c r="AO47" s="6">
        <f t="shared" si="10"/>
        <v>21.200000000000003</v>
      </c>
      <c r="AP47" s="74">
        <f t="shared" si="11"/>
        <v>2.1999999999999999E-2</v>
      </c>
    </row>
    <row r="48" spans="1:42" hidden="1" x14ac:dyDescent="0.3">
      <c r="C48" s="14"/>
      <c r="D48" s="14"/>
      <c r="E48" s="14"/>
      <c r="F48" s="32"/>
      <c r="G48" s="33">
        <f t="shared" si="1"/>
        <v>11.62357453617733</v>
      </c>
      <c r="H48" s="6"/>
      <c r="I48" s="84"/>
      <c r="J48" t="s">
        <v>125</v>
      </c>
      <c r="K48" s="6">
        <v>52.8</v>
      </c>
      <c r="L48" s="26">
        <f t="shared" si="23"/>
        <v>339.12784538296347</v>
      </c>
      <c r="M48" s="6">
        <f t="shared" si="18"/>
        <v>545.77336319999995</v>
      </c>
      <c r="N48" s="6">
        <f t="shared" si="12"/>
        <v>1.4000000000000341</v>
      </c>
      <c r="O48" s="6">
        <f t="shared" si="13"/>
        <v>2.2530816000000549</v>
      </c>
      <c r="P48" s="6">
        <f t="shared" si="19"/>
        <v>591.22802036109124</v>
      </c>
      <c r="Q48" s="6">
        <f t="shared" si="2"/>
        <v>951.48926720000009</v>
      </c>
      <c r="R48" s="1">
        <v>1930</v>
      </c>
      <c r="S48" s="1">
        <v>104</v>
      </c>
      <c r="T48" s="1">
        <v>17</v>
      </c>
      <c r="U48" s="6">
        <f t="shared" si="14"/>
        <v>91</v>
      </c>
      <c r="V48" s="20">
        <v>1.0999999999999999E-2</v>
      </c>
      <c r="W48" s="20">
        <v>2.8000000000000001E-2</v>
      </c>
      <c r="X48" s="21" t="s">
        <v>44</v>
      </c>
      <c r="Y48" s="22">
        <f t="shared" si="3"/>
        <v>0.125</v>
      </c>
      <c r="Z48" s="24"/>
      <c r="AA48" s="22"/>
      <c r="AB48" s="79">
        <f t="shared" si="4"/>
        <v>43628.609315605674</v>
      </c>
      <c r="AC48" s="79">
        <f t="shared" si="5"/>
        <v>43628.484315605674</v>
      </c>
      <c r="AD48" s="25">
        <f t="shared" si="15"/>
        <v>0.97389893900981406</v>
      </c>
      <c r="AE48" s="79">
        <f t="shared" si="6"/>
        <v>43628.609315605674</v>
      </c>
      <c r="AF48" s="79">
        <f t="shared" si="7"/>
        <v>43628.484315605674</v>
      </c>
      <c r="AG48" s="25">
        <f t="shared" si="16"/>
        <v>0.97389893900981406</v>
      </c>
      <c r="AH48" s="14">
        <f t="shared" si="8"/>
        <v>3.61070769230778E-3</v>
      </c>
      <c r="AI48" s="14">
        <f t="shared" si="9"/>
        <v>1.8053538461538902E-4</v>
      </c>
      <c r="AJ48" s="14">
        <f t="shared" si="17"/>
        <v>3.7912430769231689E-3</v>
      </c>
      <c r="AK48" s="29">
        <v>26</v>
      </c>
      <c r="AL48" s="30"/>
      <c r="AM48" s="6"/>
      <c r="AN48" s="31"/>
      <c r="AO48" s="6">
        <f t="shared" si="10"/>
        <v>25.6</v>
      </c>
      <c r="AP48" s="74">
        <f t="shared" si="11"/>
        <v>1.0999999999999999E-2</v>
      </c>
    </row>
    <row r="49" spans="1:42" hidden="1" x14ac:dyDescent="0.3">
      <c r="C49" s="14"/>
      <c r="D49" s="14"/>
      <c r="E49" s="14"/>
      <c r="F49" s="32"/>
      <c r="G49" s="33">
        <f t="shared" si="1"/>
        <v>11.775657544203568</v>
      </c>
      <c r="H49" s="6"/>
      <c r="I49" s="84"/>
      <c r="J49" t="s">
        <v>126</v>
      </c>
      <c r="K49" s="6">
        <v>55.5</v>
      </c>
      <c r="L49" s="26">
        <f t="shared" si="23"/>
        <v>341.82784538296346</v>
      </c>
      <c r="M49" s="6">
        <f t="shared" si="18"/>
        <v>550.11859200000004</v>
      </c>
      <c r="N49" s="6">
        <f t="shared" si="12"/>
        <v>2.6999999999999886</v>
      </c>
      <c r="O49" s="6">
        <f t="shared" si="13"/>
        <v>4.3452287999999823</v>
      </c>
      <c r="P49" s="6">
        <f t="shared" si="19"/>
        <v>588.52802036109119</v>
      </c>
      <c r="Q49" s="6">
        <f t="shared" si="2"/>
        <v>947.1440384</v>
      </c>
      <c r="R49" s="1">
        <v>1877</v>
      </c>
      <c r="S49" s="1">
        <v>0</v>
      </c>
      <c r="T49" s="1">
        <v>63</v>
      </c>
      <c r="U49" s="6">
        <f t="shared" si="14"/>
        <v>-53</v>
      </c>
      <c r="V49" s="20">
        <v>-4.0000000000000001E-3</v>
      </c>
      <c r="W49" s="20">
        <v>0</v>
      </c>
      <c r="X49" s="21" t="s">
        <v>44</v>
      </c>
      <c r="Y49" s="22">
        <f t="shared" si="3"/>
        <v>0.125</v>
      </c>
      <c r="Z49" s="24"/>
      <c r="AA49" s="22"/>
      <c r="AB49" s="79">
        <f t="shared" si="4"/>
        <v>43628.615652397675</v>
      </c>
      <c r="AC49" s="79">
        <f t="shared" si="5"/>
        <v>43628.490652397675</v>
      </c>
      <c r="AD49" s="25">
        <f t="shared" si="15"/>
        <v>0.98023573101090733</v>
      </c>
      <c r="AE49" s="79">
        <f t="shared" si="6"/>
        <v>43628.615652397675</v>
      </c>
      <c r="AF49" s="79">
        <f t="shared" si="7"/>
        <v>43628.490652397675</v>
      </c>
      <c r="AG49" s="25">
        <f t="shared" si="16"/>
        <v>0.98023573101090733</v>
      </c>
      <c r="AH49" s="14">
        <f t="shared" si="8"/>
        <v>6.035039999999975E-3</v>
      </c>
      <c r="AI49" s="14">
        <f t="shared" si="9"/>
        <v>3.0175199999999877E-4</v>
      </c>
      <c r="AJ49" s="14">
        <f t="shared" si="17"/>
        <v>6.3367919999999739E-3</v>
      </c>
      <c r="AK49" s="29"/>
      <c r="AL49" s="30"/>
      <c r="AM49" s="6"/>
      <c r="AN49" s="31"/>
      <c r="AO49" s="6">
        <f t="shared" si="10"/>
        <v>32.200000000000003</v>
      </c>
      <c r="AP49" s="74">
        <f t="shared" si="11"/>
        <v>-4.0000000000000001E-3</v>
      </c>
    </row>
    <row r="50" spans="1:42" x14ac:dyDescent="0.3">
      <c r="A50" t="s">
        <v>16</v>
      </c>
      <c r="B50">
        <v>1</v>
      </c>
      <c r="C50" s="14">
        <v>0.12430555555555556</v>
      </c>
      <c r="D50" s="14">
        <f>SUM(AH43:AH49)</f>
        <v>0.12730257242660722</v>
      </c>
      <c r="E50" s="14"/>
      <c r="F50" s="32"/>
      <c r="G50" s="33">
        <f t="shared" si="1"/>
        <v>11.803006824280601</v>
      </c>
      <c r="H50" s="6"/>
      <c r="I50" s="84"/>
      <c r="J50" t="s">
        <v>127</v>
      </c>
      <c r="K50" s="6">
        <v>56</v>
      </c>
      <c r="L50" s="26">
        <v>342.31338980354724</v>
      </c>
      <c r="M50" s="6">
        <f t="shared" si="18"/>
        <v>550.9</v>
      </c>
      <c r="N50" s="6">
        <f t="shared" si="12"/>
        <v>0.48554442058377845</v>
      </c>
      <c r="O50" s="6">
        <f t="shared" si="13"/>
        <v>0.78140799999998034</v>
      </c>
      <c r="P50" s="6">
        <f t="shared" si="19"/>
        <v>588.04247594050742</v>
      </c>
      <c r="Q50" s="6">
        <f t="shared" si="2"/>
        <v>946.36263040000006</v>
      </c>
      <c r="R50" s="1">
        <v>1865</v>
      </c>
      <c r="S50" s="1">
        <v>1</v>
      </c>
      <c r="T50" s="1">
        <v>7</v>
      </c>
      <c r="U50" s="6">
        <f t="shared" si="14"/>
        <v>-12</v>
      </c>
      <c r="V50" s="20">
        <v>-3.0000000000000001E-3</v>
      </c>
      <c r="W50" s="20">
        <v>0</v>
      </c>
      <c r="X50" s="21" t="s">
        <v>44</v>
      </c>
      <c r="Y50" s="22">
        <f t="shared" si="3"/>
        <v>0.125</v>
      </c>
      <c r="Z50" s="24"/>
      <c r="AA50" s="22"/>
      <c r="AB50" s="79">
        <f t="shared" si="4"/>
        <v>43628.616791951012</v>
      </c>
      <c r="AC50" s="79">
        <f t="shared" si="5"/>
        <v>43628.491791951012</v>
      </c>
      <c r="AD50" s="25">
        <f t="shared" si="15"/>
        <v>0.98137528434745036</v>
      </c>
      <c r="AE50" s="79">
        <f t="shared" si="6"/>
        <v>43628.616791951012</v>
      </c>
      <c r="AF50" s="79">
        <f t="shared" si="7"/>
        <v>43628.491791951012</v>
      </c>
      <c r="AG50" s="25">
        <f t="shared" si="16"/>
        <v>0.98137528434745036</v>
      </c>
      <c r="AH50" s="14">
        <f t="shared" si="8"/>
        <v>1.0852888888888616E-3</v>
      </c>
      <c r="AI50" s="14">
        <f t="shared" si="9"/>
        <v>5.4264444444443082E-5</v>
      </c>
      <c r="AJ50" s="14">
        <f t="shared" si="17"/>
        <v>1.1395533333333047E-3</v>
      </c>
      <c r="AK50" s="29"/>
      <c r="AL50" s="30"/>
      <c r="AM50" s="6"/>
      <c r="AN50" s="31"/>
      <c r="AO50" s="6">
        <f t="shared" si="10"/>
        <v>31.65</v>
      </c>
      <c r="AP50" s="74">
        <f t="shared" si="11"/>
        <v>-3.0000000000000001E-3</v>
      </c>
    </row>
    <row r="51" spans="1:42" hidden="1" x14ac:dyDescent="0.3">
      <c r="C51" s="14"/>
      <c r="D51" s="14"/>
      <c r="E51" s="14"/>
      <c r="F51" s="32"/>
      <c r="G51" s="33">
        <f t="shared" si="1"/>
        <v>12.084642024245113</v>
      </c>
      <c r="H51" s="6"/>
      <c r="I51" s="84"/>
      <c r="J51" t="s">
        <v>128</v>
      </c>
      <c r="K51" s="6">
        <v>5</v>
      </c>
      <c r="L51" s="26">
        <f>L$50+K51</f>
        <v>347.31338980354724</v>
      </c>
      <c r="M51" s="6">
        <f t="shared" si="18"/>
        <v>558.94671999999991</v>
      </c>
      <c r="N51" s="6">
        <f t="shared" si="12"/>
        <v>5</v>
      </c>
      <c r="O51" s="6">
        <f t="shared" si="13"/>
        <v>8.0467200000000005</v>
      </c>
      <c r="P51" s="6">
        <f t="shared" si="19"/>
        <v>583.04247594050742</v>
      </c>
      <c r="Q51" s="6">
        <f t="shared" si="2"/>
        <v>938.31591040000001</v>
      </c>
      <c r="R51" s="1">
        <v>1863</v>
      </c>
      <c r="S51" s="1">
        <v>27</v>
      </c>
      <c r="T51" s="1">
        <v>24</v>
      </c>
      <c r="U51" s="6">
        <f t="shared" si="14"/>
        <v>-2</v>
      </c>
      <c r="V51" s="20">
        <v>0</v>
      </c>
      <c r="W51" s="20">
        <v>3.0000000000000001E-3</v>
      </c>
      <c r="X51" s="21" t="s">
        <v>44</v>
      </c>
      <c r="Y51" s="22">
        <f t="shared" si="3"/>
        <v>0.125</v>
      </c>
      <c r="Z51" s="24"/>
      <c r="AA51" s="22"/>
      <c r="AB51" s="79">
        <f t="shared" si="4"/>
        <v>43628.62852675101</v>
      </c>
      <c r="AC51" s="79">
        <f t="shared" si="5"/>
        <v>43628.50352675101</v>
      </c>
      <c r="AD51" s="25">
        <f t="shared" si="15"/>
        <v>0.9931100843459717</v>
      </c>
      <c r="AE51" s="79">
        <f t="shared" si="6"/>
        <v>43628.62852675101</v>
      </c>
      <c r="AF51" s="79">
        <f t="shared" si="7"/>
        <v>43628.50352675101</v>
      </c>
      <c r="AG51" s="25">
        <f t="shared" si="16"/>
        <v>0.9931100843459717</v>
      </c>
      <c r="AH51" s="14">
        <f t="shared" si="8"/>
        <v>1.1176E-2</v>
      </c>
      <c r="AI51" s="14">
        <f t="shared" si="9"/>
        <v>5.5880000000000003E-4</v>
      </c>
      <c r="AJ51" s="14">
        <f t="shared" si="17"/>
        <v>1.17348E-2</v>
      </c>
      <c r="AK51" s="29"/>
      <c r="AL51" s="30"/>
      <c r="AM51" s="6"/>
      <c r="AN51" s="31"/>
      <c r="AO51" s="6">
        <f t="shared" si="10"/>
        <v>30</v>
      </c>
      <c r="AP51" s="74">
        <f t="shared" si="11"/>
        <v>0</v>
      </c>
    </row>
    <row r="52" spans="1:42" hidden="1" x14ac:dyDescent="0.3">
      <c r="C52" s="14"/>
      <c r="D52" s="14"/>
      <c r="E52" s="14"/>
      <c r="F52" s="32"/>
      <c r="G52" s="33">
        <f t="shared" si="1"/>
        <v>12.901384104159661</v>
      </c>
      <c r="H52" s="6"/>
      <c r="I52" s="84"/>
      <c r="J52" t="s">
        <v>129</v>
      </c>
      <c r="K52" s="6">
        <v>19.5</v>
      </c>
      <c r="L52" s="26">
        <f t="shared" ref="L52:L59" si="24">L$50+K52</f>
        <v>361.81338980354724</v>
      </c>
      <c r="M52" s="6">
        <f t="shared" si="18"/>
        <v>582.28220799999997</v>
      </c>
      <c r="N52" s="6">
        <f t="shared" si="12"/>
        <v>14.5</v>
      </c>
      <c r="O52" s="6">
        <f t="shared" si="13"/>
        <v>23.335488000000002</v>
      </c>
      <c r="P52" s="6">
        <f t="shared" si="19"/>
        <v>568.54247594050742</v>
      </c>
      <c r="Q52" s="6">
        <f t="shared" si="2"/>
        <v>914.98042240000007</v>
      </c>
      <c r="R52" s="1">
        <v>2202</v>
      </c>
      <c r="S52" s="1">
        <v>341</v>
      </c>
      <c r="T52" s="1">
        <v>5</v>
      </c>
      <c r="U52" s="6">
        <f t="shared" si="14"/>
        <v>339</v>
      </c>
      <c r="V52" s="20">
        <v>5.0000000000000001E-3</v>
      </c>
      <c r="W52" s="20">
        <v>1.0999999999999999E-2</v>
      </c>
      <c r="X52" s="21" t="s">
        <v>44</v>
      </c>
      <c r="Y52" s="22">
        <f t="shared" si="3"/>
        <v>0.125</v>
      </c>
      <c r="Z52" s="24"/>
      <c r="AA52" s="22"/>
      <c r="AB52" s="79">
        <f t="shared" si="4"/>
        <v>43628.662557671007</v>
      </c>
      <c r="AC52" s="79">
        <f t="shared" si="5"/>
        <v>43628.537557671007</v>
      </c>
      <c r="AD52" s="25">
        <f t="shared" si="15"/>
        <v>1.0271410043424112</v>
      </c>
      <c r="AE52" s="79">
        <f t="shared" si="6"/>
        <v>43628.662557671007</v>
      </c>
      <c r="AF52" s="79">
        <f t="shared" si="7"/>
        <v>43628.537557671007</v>
      </c>
      <c r="AG52" s="25">
        <f t="shared" si="16"/>
        <v>1.0271410043424112</v>
      </c>
      <c r="AH52" s="14">
        <f t="shared" si="8"/>
        <v>3.2410399999999999E-2</v>
      </c>
      <c r="AI52" s="14">
        <f t="shared" si="9"/>
        <v>1.6205200000000001E-3</v>
      </c>
      <c r="AJ52" s="14">
        <f t="shared" si="17"/>
        <v>3.4030919999999999E-2</v>
      </c>
      <c r="AK52" s="29"/>
      <c r="AL52" s="30"/>
      <c r="AM52" s="6"/>
      <c r="AN52" s="31"/>
      <c r="AO52" s="6">
        <f t="shared" si="10"/>
        <v>28</v>
      </c>
      <c r="AP52" s="74">
        <f t="shared" si="11"/>
        <v>5.0000000000000001E-3</v>
      </c>
    </row>
    <row r="53" spans="1:42" hidden="1" x14ac:dyDescent="0.3">
      <c r="C53" s="14"/>
      <c r="D53" s="14"/>
      <c r="E53" s="14"/>
      <c r="F53" s="32"/>
      <c r="G53" s="33">
        <f t="shared" si="1"/>
        <v>13.329469608084764</v>
      </c>
      <c r="H53" s="6"/>
      <c r="I53" s="84"/>
      <c r="J53" t="s">
        <v>130</v>
      </c>
      <c r="K53" s="6">
        <v>27.1</v>
      </c>
      <c r="L53" s="26">
        <f t="shared" si="24"/>
        <v>369.41338980354726</v>
      </c>
      <c r="M53" s="6">
        <f t="shared" si="18"/>
        <v>594.51322240000002</v>
      </c>
      <c r="N53" s="6">
        <f t="shared" si="12"/>
        <v>7.6000000000000227</v>
      </c>
      <c r="O53" s="6">
        <f t="shared" si="13"/>
        <v>12.231014400000037</v>
      </c>
      <c r="P53" s="6">
        <f t="shared" si="19"/>
        <v>560.94247594050739</v>
      </c>
      <c r="Q53" s="6">
        <f t="shared" si="2"/>
        <v>902.74940800000002</v>
      </c>
      <c r="R53" s="1">
        <v>2163</v>
      </c>
      <c r="S53" s="1">
        <v>22</v>
      </c>
      <c r="T53" s="1">
        <v>62</v>
      </c>
      <c r="U53" s="6">
        <f t="shared" si="14"/>
        <v>-39</v>
      </c>
      <c r="V53" s="20">
        <v>0</v>
      </c>
      <c r="W53" s="20">
        <v>7.0000000000000001E-3</v>
      </c>
      <c r="X53" s="21" t="s">
        <v>44</v>
      </c>
      <c r="Y53" s="22">
        <f t="shared" si="3"/>
        <v>0.125</v>
      </c>
      <c r="Z53" s="24"/>
      <c r="AA53" s="22"/>
      <c r="AB53" s="79">
        <f t="shared" si="4"/>
        <v>43628.680394567004</v>
      </c>
      <c r="AC53" s="79">
        <f t="shared" si="5"/>
        <v>43628.555394567004</v>
      </c>
      <c r="AD53" s="25">
        <f t="shared" si="15"/>
        <v>1.0449779003392905</v>
      </c>
      <c r="AE53" s="79">
        <f t="shared" si="6"/>
        <v>43628.680394567004</v>
      </c>
      <c r="AF53" s="79">
        <f t="shared" si="7"/>
        <v>43628.555394567004</v>
      </c>
      <c r="AG53" s="25">
        <f t="shared" si="16"/>
        <v>1.0449779003392905</v>
      </c>
      <c r="AH53" s="14">
        <f t="shared" si="8"/>
        <v>1.6987520000000051E-2</v>
      </c>
      <c r="AI53" s="14">
        <f t="shared" si="9"/>
        <v>8.493760000000026E-4</v>
      </c>
      <c r="AJ53" s="14">
        <f t="shared" si="17"/>
        <v>1.7836896000000053E-2</v>
      </c>
      <c r="AK53" s="29"/>
      <c r="AL53" s="30"/>
      <c r="AM53" s="6"/>
      <c r="AN53" s="31"/>
      <c r="AO53" s="6">
        <f t="shared" si="10"/>
        <v>30</v>
      </c>
      <c r="AP53" s="74">
        <f t="shared" si="11"/>
        <v>0</v>
      </c>
    </row>
    <row r="54" spans="1:42" hidden="1" x14ac:dyDescent="0.3">
      <c r="C54" s="14"/>
      <c r="D54" s="14"/>
      <c r="E54" s="14"/>
      <c r="F54" s="32"/>
      <c r="G54" s="33">
        <f t="shared" si="1"/>
        <v>13.430858280044049</v>
      </c>
      <c r="H54" s="6"/>
      <c r="I54" s="84"/>
      <c r="J54" t="s">
        <v>131</v>
      </c>
      <c r="K54" s="6">
        <v>28.9</v>
      </c>
      <c r="L54" s="26">
        <f t="shared" si="24"/>
        <v>371.21338980354722</v>
      </c>
      <c r="M54" s="6">
        <f t="shared" si="18"/>
        <v>597.41004159999989</v>
      </c>
      <c r="N54" s="6">
        <f t="shared" si="12"/>
        <v>1.7999999999999545</v>
      </c>
      <c r="O54" s="6">
        <f t="shared" si="13"/>
        <v>2.8968191999999271</v>
      </c>
      <c r="P54" s="6">
        <f t="shared" si="19"/>
        <v>559.14247594050744</v>
      </c>
      <c r="Q54" s="6">
        <f t="shared" si="2"/>
        <v>899.85258880000004</v>
      </c>
      <c r="R54" s="1">
        <v>2196</v>
      </c>
      <c r="S54" s="1">
        <v>33</v>
      </c>
      <c r="T54" s="1">
        <v>0</v>
      </c>
      <c r="U54" s="6">
        <f t="shared" si="14"/>
        <v>33</v>
      </c>
      <c r="V54" s="20">
        <v>2E-3</v>
      </c>
      <c r="W54" s="20">
        <v>5.0000000000000001E-3</v>
      </c>
      <c r="X54" s="21" t="s">
        <v>44</v>
      </c>
      <c r="Y54" s="22">
        <f t="shared" si="3"/>
        <v>0.125</v>
      </c>
      <c r="Z54" s="24"/>
      <c r="AA54" s="22"/>
      <c r="AB54" s="79">
        <f t="shared" si="4"/>
        <v>43628.684619095002</v>
      </c>
      <c r="AC54" s="79">
        <f t="shared" si="5"/>
        <v>43628.559619095002</v>
      </c>
      <c r="AD54" s="25">
        <f t="shared" si="15"/>
        <v>1.049202428337594</v>
      </c>
      <c r="AE54" s="79">
        <f t="shared" si="6"/>
        <v>43628.684619095002</v>
      </c>
      <c r="AF54" s="79">
        <f t="shared" si="7"/>
        <v>43628.559619095002</v>
      </c>
      <c r="AG54" s="25">
        <f t="shared" si="16"/>
        <v>1.049202428337594</v>
      </c>
      <c r="AH54" s="14">
        <f t="shared" si="8"/>
        <v>4.0233599999998986E-3</v>
      </c>
      <c r="AI54" s="14">
        <f t="shared" si="9"/>
        <v>2.0116799999999495E-4</v>
      </c>
      <c r="AJ54" s="14">
        <f t="shared" si="17"/>
        <v>4.2245279999998933E-3</v>
      </c>
      <c r="AK54" s="29"/>
      <c r="AL54" s="30"/>
      <c r="AM54" s="6"/>
      <c r="AN54" s="31"/>
      <c r="AO54" s="6">
        <f t="shared" si="10"/>
        <v>29.2</v>
      </c>
      <c r="AP54" s="74">
        <f t="shared" si="11"/>
        <v>2E-3</v>
      </c>
    </row>
    <row r="55" spans="1:42" hidden="1" x14ac:dyDescent="0.3">
      <c r="C55" s="14"/>
      <c r="D55" s="14"/>
      <c r="E55" s="14"/>
      <c r="F55" s="32"/>
      <c r="G55" s="33">
        <f t="shared" si="1"/>
        <v>13.673064552072901</v>
      </c>
      <c r="H55" s="6"/>
      <c r="I55" s="84"/>
      <c r="J55" t="s">
        <v>132</v>
      </c>
      <c r="K55" s="6">
        <v>33.200000000000003</v>
      </c>
      <c r="L55" s="26">
        <f t="shared" si="24"/>
        <v>375.51338980354723</v>
      </c>
      <c r="M55" s="6">
        <f t="shared" si="18"/>
        <v>604.33022079999989</v>
      </c>
      <c r="N55" s="6">
        <f t="shared" si="12"/>
        <v>4.3000000000000114</v>
      </c>
      <c r="O55" s="6">
        <f t="shared" si="13"/>
        <v>6.9201792000000184</v>
      </c>
      <c r="P55" s="6">
        <f t="shared" si="19"/>
        <v>554.84247594050748</v>
      </c>
      <c r="Q55" s="6">
        <f t="shared" si="2"/>
        <v>892.93240960000014</v>
      </c>
      <c r="R55" s="1">
        <v>2283</v>
      </c>
      <c r="S55" s="1">
        <v>89</v>
      </c>
      <c r="T55" s="1">
        <v>1</v>
      </c>
      <c r="U55" s="6">
        <f t="shared" si="14"/>
        <v>87</v>
      </c>
      <c r="V55" s="20">
        <v>3.0000000000000001E-3</v>
      </c>
      <c r="W55" s="20">
        <v>7.0000000000000001E-3</v>
      </c>
      <c r="X55" s="21" t="s">
        <v>44</v>
      </c>
      <c r="Y55" s="22">
        <f t="shared" si="3"/>
        <v>0.125</v>
      </c>
      <c r="Z55" s="24"/>
      <c r="AA55" s="22"/>
      <c r="AB55" s="79">
        <f t="shared" si="4"/>
        <v>43628.694711023003</v>
      </c>
      <c r="AC55" s="79">
        <f t="shared" si="5"/>
        <v>43628.569711023003</v>
      </c>
      <c r="AD55" s="25">
        <f t="shared" si="15"/>
        <v>1.0592943563387962</v>
      </c>
      <c r="AE55" s="79">
        <f t="shared" si="6"/>
        <v>43628.694711023003</v>
      </c>
      <c r="AF55" s="79">
        <f t="shared" si="7"/>
        <v>43628.569711023003</v>
      </c>
      <c r="AG55" s="25">
        <f t="shared" si="16"/>
        <v>1.0592943563387962</v>
      </c>
      <c r="AH55" s="14">
        <f t="shared" si="8"/>
        <v>9.6113600000000254E-3</v>
      </c>
      <c r="AI55" s="14">
        <f t="shared" si="9"/>
        <v>4.8056800000000131E-4</v>
      </c>
      <c r="AJ55" s="14">
        <f t="shared" si="17"/>
        <v>1.0091928000000026E-2</v>
      </c>
      <c r="AK55" s="29"/>
      <c r="AL55" s="30"/>
      <c r="AM55" s="6"/>
      <c r="AN55" s="31"/>
      <c r="AO55" s="6">
        <f t="shared" si="10"/>
        <v>28.8</v>
      </c>
      <c r="AP55" s="74">
        <f t="shared" si="11"/>
        <v>3.0000000000000001E-3</v>
      </c>
    </row>
    <row r="56" spans="1:42" hidden="1" x14ac:dyDescent="0.3">
      <c r="C56" s="14"/>
      <c r="D56" s="14"/>
      <c r="E56" s="14"/>
      <c r="F56" s="32"/>
      <c r="G56" s="33">
        <f t="shared" si="1"/>
        <v>14.361987579788547</v>
      </c>
      <c r="H56" s="6"/>
      <c r="I56" s="84"/>
      <c r="J56" t="s">
        <v>133</v>
      </c>
      <c r="K56" s="6">
        <v>43.8</v>
      </c>
      <c r="L56" s="26">
        <f t="shared" si="24"/>
        <v>386.11338980354725</v>
      </c>
      <c r="M56" s="6">
        <f t="shared" si="18"/>
        <v>621.38926719999995</v>
      </c>
      <c r="N56" s="6">
        <f t="shared" si="12"/>
        <v>10.600000000000023</v>
      </c>
      <c r="O56" s="6">
        <f t="shared" si="13"/>
        <v>17.059046400000039</v>
      </c>
      <c r="P56" s="6">
        <f t="shared" si="19"/>
        <v>544.24247594050735</v>
      </c>
      <c r="Q56" s="6">
        <f t="shared" si="2"/>
        <v>875.87336319999997</v>
      </c>
      <c r="R56" s="1">
        <v>2779</v>
      </c>
      <c r="S56" s="1">
        <v>496</v>
      </c>
      <c r="T56" s="1">
        <v>3</v>
      </c>
      <c r="U56" s="6">
        <f t="shared" si="14"/>
        <v>496</v>
      </c>
      <c r="V56" s="20">
        <v>0.01</v>
      </c>
      <c r="W56" s="20">
        <v>2.3E-2</v>
      </c>
      <c r="X56" s="21" t="s">
        <v>44</v>
      </c>
      <c r="Y56" s="22">
        <f t="shared" si="3"/>
        <v>0.125</v>
      </c>
      <c r="Z56" s="24"/>
      <c r="AA56" s="22"/>
      <c r="AB56" s="79">
        <f t="shared" si="4"/>
        <v>43628.723416149158</v>
      </c>
      <c r="AC56" s="79">
        <f t="shared" si="5"/>
        <v>43628.598416149158</v>
      </c>
      <c r="AD56" s="25">
        <f t="shared" si="15"/>
        <v>1.0879994824936148</v>
      </c>
      <c r="AE56" s="79">
        <f t="shared" si="6"/>
        <v>43628.723416149158</v>
      </c>
      <c r="AF56" s="79">
        <f t="shared" si="7"/>
        <v>43628.598416149158</v>
      </c>
      <c r="AG56" s="25">
        <f t="shared" si="16"/>
        <v>1.0879994824936148</v>
      </c>
      <c r="AH56" s="14">
        <f t="shared" si="8"/>
        <v>2.7338215384615446E-2</v>
      </c>
      <c r="AI56" s="14">
        <f t="shared" si="9"/>
        <v>1.3669107692307724E-3</v>
      </c>
      <c r="AJ56" s="14">
        <f t="shared" si="17"/>
        <v>2.8705126153846218E-2</v>
      </c>
      <c r="AK56" s="29">
        <v>26</v>
      </c>
      <c r="AL56" s="30"/>
      <c r="AM56" s="6"/>
      <c r="AN56" s="31"/>
      <c r="AO56" s="6">
        <f t="shared" si="10"/>
        <v>26</v>
      </c>
      <c r="AP56" s="74">
        <f t="shared" si="11"/>
        <v>0.01</v>
      </c>
    </row>
    <row r="57" spans="1:42" hidden="1" x14ac:dyDescent="0.3">
      <c r="C57" s="14"/>
      <c r="D57" s="14"/>
      <c r="E57" s="14"/>
      <c r="F57" s="32"/>
      <c r="G57" s="33">
        <f t="shared" si="1"/>
        <v>14.420074839843437</v>
      </c>
      <c r="H57" s="6"/>
      <c r="I57" s="84"/>
      <c r="J57" t="s">
        <v>134</v>
      </c>
      <c r="K57" s="6">
        <v>44.9</v>
      </c>
      <c r="L57" s="26">
        <f t="shared" si="24"/>
        <v>387.21338980354722</v>
      </c>
      <c r="M57" s="6">
        <f t="shared" si="18"/>
        <v>623.15954559999989</v>
      </c>
      <c r="N57" s="6">
        <f t="shared" si="12"/>
        <v>1.0999999999999659</v>
      </c>
      <c r="O57" s="6">
        <f t="shared" si="13"/>
        <v>1.7702783999999452</v>
      </c>
      <c r="P57" s="6">
        <f t="shared" si="19"/>
        <v>543.14247594050744</v>
      </c>
      <c r="Q57" s="6">
        <f t="shared" si="2"/>
        <v>874.10308480000003</v>
      </c>
      <c r="R57" s="1">
        <v>2723</v>
      </c>
      <c r="S57" s="1">
        <v>0</v>
      </c>
      <c r="T57" s="1">
        <v>51</v>
      </c>
      <c r="U57" s="6">
        <f t="shared" si="14"/>
        <v>-56</v>
      </c>
      <c r="V57" s="20">
        <v>-0.01</v>
      </c>
      <c r="W57" s="20">
        <v>-3.0000000000000001E-3</v>
      </c>
      <c r="X57" s="21" t="s">
        <v>44</v>
      </c>
      <c r="Y57" s="22">
        <f t="shared" si="3"/>
        <v>0.125</v>
      </c>
      <c r="Z57" s="24"/>
      <c r="AA57" s="22"/>
      <c r="AB57" s="79">
        <f t="shared" si="4"/>
        <v>43628.72583645166</v>
      </c>
      <c r="AC57" s="79">
        <f t="shared" si="5"/>
        <v>43628.60083645166</v>
      </c>
      <c r="AD57" s="25">
        <f t="shared" si="15"/>
        <v>1.0904197849959019</v>
      </c>
      <c r="AE57" s="79">
        <f t="shared" si="6"/>
        <v>43628.72583645166</v>
      </c>
      <c r="AF57" s="79">
        <f t="shared" si="7"/>
        <v>43628.60083645166</v>
      </c>
      <c r="AG57" s="25">
        <f t="shared" si="16"/>
        <v>1.0904197849959019</v>
      </c>
      <c r="AH57" s="14">
        <f t="shared" si="8"/>
        <v>2.3050499999999288E-3</v>
      </c>
      <c r="AI57" s="14">
        <f t="shared" si="9"/>
        <v>1.1525249999999644E-4</v>
      </c>
      <c r="AJ57" s="14">
        <f t="shared" si="17"/>
        <v>2.4203024999999252E-3</v>
      </c>
      <c r="AK57" s="29">
        <v>32</v>
      </c>
      <c r="AL57" s="30"/>
      <c r="AM57" s="6"/>
      <c r="AN57" s="31"/>
      <c r="AO57" s="6">
        <f t="shared" si="10"/>
        <v>35.5</v>
      </c>
      <c r="AP57" s="74">
        <f t="shared" si="11"/>
        <v>-0.01</v>
      </c>
    </row>
    <row r="58" spans="1:42" hidden="1" x14ac:dyDescent="0.3">
      <c r="C58" s="14"/>
      <c r="D58" s="14"/>
      <c r="E58" s="14"/>
      <c r="F58" s="32"/>
      <c r="G58" s="33">
        <f t="shared" si="1"/>
        <v>14.504565399780404</v>
      </c>
      <c r="H58" s="6"/>
      <c r="I58" s="84"/>
      <c r="J58" t="s">
        <v>135</v>
      </c>
      <c r="K58" s="6">
        <v>46.4</v>
      </c>
      <c r="L58" s="26">
        <f t="shared" si="24"/>
        <v>388.71338980354722</v>
      </c>
      <c r="M58" s="6">
        <f t="shared" si="18"/>
        <v>625.57356159999995</v>
      </c>
      <c r="N58" s="6">
        <f t="shared" si="12"/>
        <v>1.5</v>
      </c>
      <c r="O58" s="6">
        <f t="shared" si="13"/>
        <v>2.4140160000000002</v>
      </c>
      <c r="P58" s="6">
        <f t="shared" si="19"/>
        <v>541.64247594050744</v>
      </c>
      <c r="Q58" s="6">
        <f t="shared" si="2"/>
        <v>871.68906880000009</v>
      </c>
      <c r="R58" s="1">
        <v>2770</v>
      </c>
      <c r="S58" s="1">
        <v>46</v>
      </c>
      <c r="T58" s="1">
        <v>4</v>
      </c>
      <c r="U58" s="6">
        <f t="shared" si="14"/>
        <v>47</v>
      </c>
      <c r="V58" s="20">
        <v>3.0000000000000001E-3</v>
      </c>
      <c r="W58" s="20">
        <v>7.0000000000000001E-3</v>
      </c>
      <c r="X58" s="21" t="s">
        <v>44</v>
      </c>
      <c r="Y58" s="22">
        <f t="shared" si="3"/>
        <v>0.125</v>
      </c>
      <c r="Z58" s="24"/>
      <c r="AA58" s="22"/>
      <c r="AB58" s="79">
        <f t="shared" si="4"/>
        <v>43628.729356891658</v>
      </c>
      <c r="AC58" s="79">
        <f t="shared" si="5"/>
        <v>43628.604356891658</v>
      </c>
      <c r="AD58" s="25">
        <f t="shared" si="15"/>
        <v>1.0939402249932755</v>
      </c>
      <c r="AE58" s="79">
        <f t="shared" si="6"/>
        <v>43628.729356891658</v>
      </c>
      <c r="AF58" s="79">
        <f t="shared" si="7"/>
        <v>43628.604356891658</v>
      </c>
      <c r="AG58" s="25">
        <f t="shared" si="16"/>
        <v>1.0939402249932755</v>
      </c>
      <c r="AH58" s="14">
        <f t="shared" si="8"/>
        <v>3.3528E-3</v>
      </c>
      <c r="AI58" s="14">
        <f t="shared" si="9"/>
        <v>1.6764000000000001E-4</v>
      </c>
      <c r="AJ58" s="14">
        <f t="shared" si="17"/>
        <v>3.5204400000000001E-3</v>
      </c>
      <c r="AK58" s="29"/>
      <c r="AL58" s="30"/>
      <c r="AM58" s="6"/>
      <c r="AN58" s="31"/>
      <c r="AO58" s="6">
        <f t="shared" si="10"/>
        <v>28.8</v>
      </c>
      <c r="AP58" s="74">
        <f t="shared" si="11"/>
        <v>3.0000000000000001E-3</v>
      </c>
    </row>
    <row r="59" spans="1:42" x14ac:dyDescent="0.3">
      <c r="A59" t="s">
        <v>17</v>
      </c>
      <c r="B59">
        <v>1</v>
      </c>
      <c r="C59" s="14">
        <v>0.11666666666666665</v>
      </c>
      <c r="D59" s="14">
        <f>SUM(AJ51:AJ59)</f>
        <v>0.12935473142307702</v>
      </c>
      <c r="E59" s="14"/>
      <c r="F59" s="34"/>
      <c r="G59" s="33">
        <f t="shared" si="1"/>
        <v>14.907520378183108</v>
      </c>
      <c r="H59" s="6"/>
      <c r="I59" s="84"/>
      <c r="J59" t="s">
        <v>31</v>
      </c>
      <c r="K59" s="6">
        <v>52.6</v>
      </c>
      <c r="L59" s="26">
        <f t="shared" si="24"/>
        <v>394.91338980354726</v>
      </c>
      <c r="M59" s="6">
        <f t="shared" si="18"/>
        <v>635.55149440000002</v>
      </c>
      <c r="N59" s="6">
        <f t="shared" si="12"/>
        <v>6.2000000000000455</v>
      </c>
      <c r="O59" s="6">
        <f t="shared" si="13"/>
        <v>9.9779328000000742</v>
      </c>
      <c r="P59" s="6">
        <f t="shared" si="19"/>
        <v>535.44247594050739</v>
      </c>
      <c r="Q59" s="6">
        <f t="shared" si="2"/>
        <v>861.71113600000001</v>
      </c>
      <c r="R59" s="1">
        <v>3050.3999999999996</v>
      </c>
      <c r="S59" s="1">
        <v>271</v>
      </c>
      <c r="T59" s="1">
        <v>0</v>
      </c>
      <c r="U59" s="6">
        <f t="shared" si="14"/>
        <v>280.39999999999964</v>
      </c>
      <c r="V59" s="20">
        <v>7.0000000000000001E-3</v>
      </c>
      <c r="W59" s="20">
        <v>1.0999999999999999E-2</v>
      </c>
      <c r="X59" s="21" t="s">
        <v>44</v>
      </c>
      <c r="Y59" s="22">
        <f t="shared" si="3"/>
        <v>0.125</v>
      </c>
      <c r="Z59" s="24"/>
      <c r="AA59" s="22"/>
      <c r="AB59" s="79">
        <f t="shared" si="4"/>
        <v>43628.746146682424</v>
      </c>
      <c r="AC59" s="79">
        <f t="shared" si="5"/>
        <v>43628.621146682424</v>
      </c>
      <c r="AD59" s="25">
        <f t="shared" si="15"/>
        <v>1.1107300157600548</v>
      </c>
      <c r="AE59" s="79">
        <f t="shared" si="6"/>
        <v>43628.746146682424</v>
      </c>
      <c r="AF59" s="79">
        <f t="shared" si="7"/>
        <v>43628.621146682424</v>
      </c>
      <c r="AG59" s="25">
        <f t="shared" si="16"/>
        <v>1.1107300157600548</v>
      </c>
      <c r="AH59" s="14">
        <f t="shared" si="8"/>
        <v>1.5990276923077043E-2</v>
      </c>
      <c r="AI59" s="14">
        <f t="shared" si="9"/>
        <v>7.9951384615385224E-4</v>
      </c>
      <c r="AJ59" s="14">
        <f t="shared" si="17"/>
        <v>1.6789790769230897E-2</v>
      </c>
      <c r="AK59" s="29">
        <v>26</v>
      </c>
      <c r="AL59" s="30"/>
      <c r="AM59" s="6"/>
      <c r="AN59" s="31"/>
      <c r="AO59" s="6">
        <f t="shared" si="10"/>
        <v>27.2</v>
      </c>
      <c r="AP59" s="74">
        <f t="shared" si="11"/>
        <v>7.0000000000000001E-3</v>
      </c>
    </row>
    <row r="60" spans="1:42" hidden="1" x14ac:dyDescent="0.3">
      <c r="C60" s="14"/>
      <c r="D60" s="14"/>
      <c r="E60" s="14"/>
      <c r="F60" s="34" t="s">
        <v>64</v>
      </c>
      <c r="G60" s="33">
        <f t="shared" si="1"/>
        <v>15.898876282211859</v>
      </c>
      <c r="H60" s="6"/>
      <c r="I60" s="84"/>
      <c r="J60" t="s">
        <v>58</v>
      </c>
      <c r="K60" s="6">
        <v>8.8000000000000007</v>
      </c>
      <c r="L60" s="26">
        <f>$L$59+K60</f>
        <v>403.71338980354727</v>
      </c>
      <c r="M60" s="6">
        <f t="shared" si="18"/>
        <v>649.71372159999999</v>
      </c>
      <c r="N60" s="6">
        <f t="shared" si="12"/>
        <v>8.8000000000000114</v>
      </c>
      <c r="O60" s="6">
        <f t="shared" si="13"/>
        <v>14.16222720000002</v>
      </c>
      <c r="P60" s="6">
        <f t="shared" si="19"/>
        <v>526.64247594050744</v>
      </c>
      <c r="Q60" s="6">
        <f t="shared" si="2"/>
        <v>847.54890880000005</v>
      </c>
      <c r="R60" s="1">
        <v>4854.3999999999996</v>
      </c>
      <c r="S60" s="1">
        <v>2040.1599999999999</v>
      </c>
      <c r="T60" s="1">
        <v>240</v>
      </c>
      <c r="U60" s="6">
        <f t="shared" si="14"/>
        <v>1804</v>
      </c>
      <c r="V60" s="20">
        <v>5.2999999999999999E-2</v>
      </c>
      <c r="W60" s="20">
        <v>0.17</v>
      </c>
      <c r="X60" s="21" t="s">
        <v>44</v>
      </c>
      <c r="Y60" s="22">
        <f t="shared" si="3"/>
        <v>0.125</v>
      </c>
      <c r="Z60" s="24"/>
      <c r="AA60" s="22"/>
      <c r="AB60" s="79">
        <f t="shared" si="4"/>
        <v>43628.787453178425</v>
      </c>
      <c r="AC60" s="79">
        <f t="shared" si="5"/>
        <v>43628.662453178425</v>
      </c>
      <c r="AD60" s="25">
        <f t="shared" si="15"/>
        <v>1.1520365117612528</v>
      </c>
      <c r="AE60" s="79">
        <f t="shared" si="6"/>
        <v>43628.787453178425</v>
      </c>
      <c r="AF60" s="79">
        <f t="shared" si="7"/>
        <v>43628.662453178425</v>
      </c>
      <c r="AG60" s="25">
        <f t="shared" si="16"/>
        <v>1.1520365117612528</v>
      </c>
      <c r="AH60" s="14">
        <f t="shared" si="8"/>
        <v>3.9339520000000051E-2</v>
      </c>
      <c r="AI60" s="14">
        <f t="shared" si="9"/>
        <v>1.9669760000000027E-3</v>
      </c>
      <c r="AJ60" s="14">
        <f t="shared" si="17"/>
        <v>4.1306496000000054E-2</v>
      </c>
      <c r="AK60" s="29">
        <v>15</v>
      </c>
      <c r="AL60" s="30"/>
      <c r="AM60" s="6"/>
      <c r="AN60" s="31"/>
      <c r="AO60" s="6">
        <f t="shared" si="10"/>
        <v>8.8000000000000007</v>
      </c>
      <c r="AP60" s="74">
        <f t="shared" si="11"/>
        <v>5.2999999999999999E-2</v>
      </c>
    </row>
    <row r="61" spans="1:42" hidden="1" x14ac:dyDescent="0.3">
      <c r="C61" s="14"/>
      <c r="D61" s="14"/>
      <c r="E61" s="14"/>
      <c r="F61" s="34"/>
      <c r="G61" s="33">
        <f t="shared" si="1"/>
        <v>16.500871522177476</v>
      </c>
      <c r="H61" s="6"/>
      <c r="I61" s="84"/>
      <c r="J61" t="s">
        <v>170</v>
      </c>
      <c r="K61" s="6">
        <v>20.2</v>
      </c>
      <c r="L61" s="26">
        <f>$L$59+K61</f>
        <v>415.11338980354725</v>
      </c>
      <c r="M61" s="6">
        <f t="shared" si="18"/>
        <v>668.06024319999995</v>
      </c>
      <c r="N61" s="6">
        <f t="shared" si="12"/>
        <v>11.399999999999977</v>
      </c>
      <c r="O61" s="6">
        <f t="shared" si="13"/>
        <v>18.346521599999964</v>
      </c>
      <c r="P61" s="6">
        <f t="shared" si="19"/>
        <v>515.24247594050735</v>
      </c>
      <c r="Q61" s="6">
        <f t="shared" si="2"/>
        <v>829.20238719999986</v>
      </c>
      <c r="R61" s="1">
        <v>4073</v>
      </c>
      <c r="S61" s="1">
        <v>243</v>
      </c>
      <c r="T61" s="1">
        <v>1024</v>
      </c>
      <c r="U61" s="6">
        <f t="shared" si="14"/>
        <v>-781.39999999999964</v>
      </c>
      <c r="V61" s="20">
        <v>-1.0999999999999999E-2</v>
      </c>
      <c r="W61" s="20">
        <v>0.06</v>
      </c>
      <c r="X61" s="21" t="s">
        <v>44</v>
      </c>
      <c r="Y61" s="22">
        <f t="shared" si="3"/>
        <v>0.125</v>
      </c>
      <c r="Z61" s="24"/>
      <c r="AA61" s="22"/>
      <c r="AB61" s="79">
        <f t="shared" si="4"/>
        <v>43628.812536313424</v>
      </c>
      <c r="AC61" s="79">
        <f t="shared" si="5"/>
        <v>43628.687536313424</v>
      </c>
      <c r="AD61" s="25">
        <f t="shared" si="15"/>
        <v>1.1771196467598202</v>
      </c>
      <c r="AE61" s="79">
        <f t="shared" si="6"/>
        <v>43628.812536313424</v>
      </c>
      <c r="AF61" s="79">
        <f t="shared" si="7"/>
        <v>43628.687536313424</v>
      </c>
      <c r="AG61" s="25">
        <f t="shared" si="16"/>
        <v>1.1771196467598202</v>
      </c>
      <c r="AH61" s="14">
        <f t="shared" si="8"/>
        <v>2.3888699999999954E-2</v>
      </c>
      <c r="AI61" s="14">
        <f t="shared" si="9"/>
        <v>1.1944349999999978E-3</v>
      </c>
      <c r="AJ61" s="14">
        <f t="shared" si="17"/>
        <v>2.5083134999999951E-2</v>
      </c>
      <c r="AK61" s="29">
        <v>32</v>
      </c>
      <c r="AL61" s="30"/>
      <c r="AM61" s="6"/>
      <c r="AN61" s="31"/>
      <c r="AO61" s="6">
        <f t="shared" si="10"/>
        <v>36.049999999999997</v>
      </c>
      <c r="AP61" s="74">
        <f t="shared" si="11"/>
        <v>-1.0999999999999999E-2</v>
      </c>
    </row>
    <row r="62" spans="1:42" hidden="1" x14ac:dyDescent="0.3">
      <c r="C62" s="14"/>
      <c r="D62" s="14"/>
      <c r="E62" s="14"/>
      <c r="F62" s="34"/>
      <c r="G62" s="33">
        <f t="shared" si="1"/>
        <v>16.579729378223419</v>
      </c>
      <c r="H62" s="6"/>
      <c r="I62" s="84"/>
      <c r="J62" t="s">
        <v>171</v>
      </c>
      <c r="K62" s="6">
        <v>21.6</v>
      </c>
      <c r="L62" s="26">
        <f t="shared" ref="L62:L66" si="25">$L$59+K62</f>
        <v>416.51338980354728</v>
      </c>
      <c r="M62" s="6">
        <f t="shared" si="18"/>
        <v>670.31332480000003</v>
      </c>
      <c r="N62" s="6">
        <f t="shared" si="12"/>
        <v>1.4000000000000341</v>
      </c>
      <c r="O62" s="6">
        <f t="shared" si="13"/>
        <v>2.2530816000000549</v>
      </c>
      <c r="P62" s="6">
        <f t="shared" si="19"/>
        <v>513.84247594050737</v>
      </c>
      <c r="Q62" s="6">
        <f t="shared" si="2"/>
        <v>826.9493056</v>
      </c>
      <c r="R62" s="1">
        <v>4102</v>
      </c>
      <c r="S62" s="1">
        <v>90</v>
      </c>
      <c r="T62" s="1">
        <v>58</v>
      </c>
      <c r="U62" s="6">
        <f t="shared" si="14"/>
        <v>29</v>
      </c>
      <c r="V62" s="20">
        <v>4.0000000000000001E-3</v>
      </c>
      <c r="W62" s="20">
        <v>3.9E-2</v>
      </c>
      <c r="X62" s="21" t="s">
        <v>44</v>
      </c>
      <c r="Y62" s="22">
        <f t="shared" si="3"/>
        <v>0.125</v>
      </c>
      <c r="Z62" s="24"/>
      <c r="AA62" s="22"/>
      <c r="AB62" s="79">
        <f t="shared" si="4"/>
        <v>43628.815822057426</v>
      </c>
      <c r="AC62" s="79">
        <f t="shared" si="5"/>
        <v>43628.690822057426</v>
      </c>
      <c r="AD62" s="25">
        <f t="shared" si="15"/>
        <v>1.1804053907617345</v>
      </c>
      <c r="AE62" s="79">
        <f t="shared" si="6"/>
        <v>43628.815822057426</v>
      </c>
      <c r="AF62" s="79">
        <f t="shared" si="7"/>
        <v>43628.690822057426</v>
      </c>
      <c r="AG62" s="25">
        <f t="shared" si="16"/>
        <v>1.1804053907617345</v>
      </c>
      <c r="AH62" s="14">
        <f t="shared" si="8"/>
        <v>3.1292800000000762E-3</v>
      </c>
      <c r="AI62" s="14">
        <f t="shared" si="9"/>
        <v>1.5646400000000383E-4</v>
      </c>
      <c r="AJ62" s="14">
        <f t="shared" si="17"/>
        <v>3.28574400000008E-3</v>
      </c>
      <c r="AK62" s="29"/>
      <c r="AL62" s="30"/>
      <c r="AM62" s="6"/>
      <c r="AN62" s="31"/>
      <c r="AO62" s="6">
        <f t="shared" si="10"/>
        <v>28.4</v>
      </c>
      <c r="AP62" s="74">
        <f t="shared" si="11"/>
        <v>4.0000000000000001E-3</v>
      </c>
    </row>
    <row r="63" spans="1:42" hidden="1" x14ac:dyDescent="0.3">
      <c r="C63" s="14"/>
      <c r="D63" s="14"/>
      <c r="E63" s="14"/>
      <c r="F63" s="34"/>
      <c r="G63" s="33">
        <f t="shared" si="1"/>
        <v>16.819573548564222</v>
      </c>
      <c r="H63" s="6"/>
      <c r="I63" s="84"/>
      <c r="J63" t="s">
        <v>172</v>
      </c>
      <c r="K63" s="6">
        <v>26</v>
      </c>
      <c r="L63" s="26">
        <f t="shared" si="25"/>
        <v>420.91338980354726</v>
      </c>
      <c r="M63" s="6">
        <f t="shared" si="18"/>
        <v>677.39443840000001</v>
      </c>
      <c r="N63" s="6">
        <f t="shared" si="12"/>
        <v>4.3999999999999773</v>
      </c>
      <c r="O63" s="6">
        <f t="shared" si="13"/>
        <v>7.0811135999999637</v>
      </c>
      <c r="P63" s="6">
        <f t="shared" si="19"/>
        <v>509.44247594050739</v>
      </c>
      <c r="Q63" s="6">
        <f t="shared" si="2"/>
        <v>819.86819200000002</v>
      </c>
      <c r="R63" s="1">
        <v>3926</v>
      </c>
      <c r="S63" s="1">
        <v>101</v>
      </c>
      <c r="T63" s="1">
        <v>263</v>
      </c>
      <c r="U63" s="6">
        <f t="shared" si="14"/>
        <v>-176</v>
      </c>
      <c r="V63" s="20">
        <v>-8.9999999999999993E-3</v>
      </c>
      <c r="W63" s="20">
        <v>2.1000000000000001E-2</v>
      </c>
      <c r="X63" s="21" t="s">
        <v>44</v>
      </c>
      <c r="Y63" s="22">
        <f t="shared" si="3"/>
        <v>0.125</v>
      </c>
      <c r="Z63" s="24"/>
      <c r="AA63" s="22"/>
      <c r="AB63" s="79">
        <f t="shared" si="4"/>
        <v>43628.825815564524</v>
      </c>
      <c r="AC63" s="79">
        <f t="shared" si="5"/>
        <v>43628.700815564524</v>
      </c>
      <c r="AD63" s="25">
        <f t="shared" si="15"/>
        <v>1.1903988978592679</v>
      </c>
      <c r="AE63" s="79">
        <f t="shared" si="6"/>
        <v>43628.825815564524</v>
      </c>
      <c r="AF63" s="79">
        <f t="shared" si="7"/>
        <v>43628.700815564524</v>
      </c>
      <c r="AG63" s="25">
        <f t="shared" si="16"/>
        <v>1.1903988978592679</v>
      </c>
      <c r="AH63" s="14">
        <f t="shared" si="8"/>
        <v>9.5176258064515636E-3</v>
      </c>
      <c r="AI63" s="14">
        <f t="shared" si="9"/>
        <v>4.758812903225782E-4</v>
      </c>
      <c r="AJ63" s="14">
        <f t="shared" si="17"/>
        <v>9.9935070967741412E-3</v>
      </c>
      <c r="AK63" s="29">
        <v>31</v>
      </c>
      <c r="AL63" s="30"/>
      <c r="AM63" s="6"/>
      <c r="AN63" s="31"/>
      <c r="AO63" s="6">
        <f t="shared" si="10"/>
        <v>34.950000000000003</v>
      </c>
      <c r="AP63" s="74">
        <f t="shared" si="11"/>
        <v>-8.9999999999999993E-3</v>
      </c>
    </row>
    <row r="64" spans="1:42" hidden="1" x14ac:dyDescent="0.3">
      <c r="C64" s="14"/>
      <c r="D64" s="14"/>
      <c r="E64" s="14"/>
      <c r="F64" s="34"/>
      <c r="G64" s="33">
        <f t="shared" si="1"/>
        <v>17.255024896294344</v>
      </c>
      <c r="H64" s="6"/>
      <c r="I64" s="85"/>
      <c r="J64" t="s">
        <v>173</v>
      </c>
      <c r="K64" s="6">
        <v>32.700000000000003</v>
      </c>
      <c r="L64" s="26">
        <f t="shared" si="25"/>
        <v>427.61338980354725</v>
      </c>
      <c r="M64" s="6">
        <f t="shared" si="18"/>
        <v>688.17704319999996</v>
      </c>
      <c r="N64" s="6">
        <f t="shared" si="12"/>
        <v>6.6999999999999886</v>
      </c>
      <c r="O64" s="6">
        <f t="shared" si="13"/>
        <v>10.782604799999982</v>
      </c>
      <c r="P64" s="6">
        <f t="shared" si="19"/>
        <v>502.7424759405074</v>
      </c>
      <c r="Q64" s="6">
        <f t="shared" si="2"/>
        <v>809.08558719999996</v>
      </c>
      <c r="R64" s="1">
        <v>4261</v>
      </c>
      <c r="S64" s="1">
        <v>457</v>
      </c>
      <c r="T64" s="1">
        <v>125</v>
      </c>
      <c r="U64" s="6">
        <f t="shared" si="14"/>
        <v>335</v>
      </c>
      <c r="V64" s="20">
        <v>1.2E-2</v>
      </c>
      <c r="W64" s="20">
        <v>4.4999999999999998E-2</v>
      </c>
      <c r="X64" s="21" t="s">
        <v>44</v>
      </c>
      <c r="Y64" s="22">
        <f t="shared" si="3"/>
        <v>0.125</v>
      </c>
      <c r="Z64" s="24"/>
      <c r="AA64" s="22"/>
      <c r="AB64" s="79">
        <f t="shared" si="4"/>
        <v>43628.843959370679</v>
      </c>
      <c r="AC64" s="79">
        <f t="shared" si="5"/>
        <v>43628.718959370679</v>
      </c>
      <c r="AD64" s="25">
        <f t="shared" si="15"/>
        <v>1.2085427040146897</v>
      </c>
      <c r="AE64" s="79">
        <f t="shared" si="6"/>
        <v>43628.843959370679</v>
      </c>
      <c r="AF64" s="79">
        <f t="shared" si="7"/>
        <v>43628.718959370679</v>
      </c>
      <c r="AG64" s="25">
        <f t="shared" si="16"/>
        <v>1.2085427040146897</v>
      </c>
      <c r="AH64" s="14">
        <f t="shared" si="8"/>
        <v>1.7279815384615354E-2</v>
      </c>
      <c r="AI64" s="14">
        <f t="shared" si="9"/>
        <v>8.6399076923076776E-4</v>
      </c>
      <c r="AJ64" s="14">
        <f t="shared" si="17"/>
        <v>1.8143806153846122E-2</v>
      </c>
      <c r="AK64" s="29">
        <v>26</v>
      </c>
      <c r="AL64" s="30"/>
      <c r="AM64" s="6"/>
      <c r="AN64" s="31"/>
      <c r="AO64" s="6">
        <f t="shared" si="10"/>
        <v>25.2</v>
      </c>
      <c r="AP64" s="74">
        <f t="shared" si="11"/>
        <v>1.2E-2</v>
      </c>
    </row>
    <row r="65" spans="1:42" hidden="1" x14ac:dyDescent="0.3">
      <c r="C65" s="14"/>
      <c r="D65" s="14"/>
      <c r="E65" s="14"/>
      <c r="F65" s="34" t="s">
        <v>64</v>
      </c>
      <c r="G65" s="33">
        <f t="shared" si="1"/>
        <v>18.2447714562295</v>
      </c>
      <c r="H65" s="6"/>
      <c r="I65" s="85"/>
      <c r="J65" t="s">
        <v>59</v>
      </c>
      <c r="K65" s="6">
        <v>45</v>
      </c>
      <c r="L65" s="26">
        <f t="shared" si="25"/>
        <v>439.91338980354726</v>
      </c>
      <c r="M65" s="6">
        <f t="shared" si="18"/>
        <v>707.97197440000002</v>
      </c>
      <c r="N65" s="6">
        <f t="shared" si="12"/>
        <v>12.300000000000011</v>
      </c>
      <c r="O65" s="6">
        <f t="shared" si="13"/>
        <v>19.794931200000018</v>
      </c>
      <c r="P65" s="6">
        <f t="shared" si="19"/>
        <v>490.44247594050739</v>
      </c>
      <c r="Q65" s="6">
        <f t="shared" si="2"/>
        <v>789.29065600000001</v>
      </c>
      <c r="R65" s="1">
        <v>6074.5599999999995</v>
      </c>
      <c r="S65" s="1">
        <v>1917</v>
      </c>
      <c r="T65" s="1">
        <v>132</v>
      </c>
      <c r="U65" s="6">
        <f t="shared" si="14"/>
        <v>1813.5599999999995</v>
      </c>
      <c r="V65" s="20">
        <v>3.2000000000000001E-2</v>
      </c>
      <c r="W65" s="20">
        <v>0.111</v>
      </c>
      <c r="X65" s="21" t="s">
        <v>44</v>
      </c>
      <c r="Y65" s="22">
        <f t="shared" si="3"/>
        <v>0.125</v>
      </c>
      <c r="Z65" s="24"/>
      <c r="AA65" s="22"/>
      <c r="AB65" s="79">
        <f t="shared" si="4"/>
        <v>43628.885198810676</v>
      </c>
      <c r="AC65" s="79">
        <f t="shared" si="5"/>
        <v>43628.760198810676</v>
      </c>
      <c r="AD65" s="25">
        <f t="shared" si="15"/>
        <v>1.2497821440119878</v>
      </c>
      <c r="AE65" s="79">
        <f t="shared" si="6"/>
        <v>43628.885198810676</v>
      </c>
      <c r="AF65" s="79">
        <f t="shared" si="7"/>
        <v>43628.760198810676</v>
      </c>
      <c r="AG65" s="25">
        <f t="shared" si="16"/>
        <v>1.2497821440119878</v>
      </c>
      <c r="AH65" s="14">
        <f t="shared" si="8"/>
        <v>3.9275657142857183E-2</v>
      </c>
      <c r="AI65" s="14">
        <f t="shared" si="9"/>
        <v>1.9637828571428591E-3</v>
      </c>
      <c r="AJ65" s="14">
        <f t="shared" si="17"/>
        <v>4.1239440000000044E-2</v>
      </c>
      <c r="AK65" s="29">
        <v>21</v>
      </c>
      <c r="AL65" s="30"/>
      <c r="AM65" s="6"/>
      <c r="AN65" s="31"/>
      <c r="AO65" s="6">
        <f t="shared" si="10"/>
        <v>17.2</v>
      </c>
      <c r="AP65" s="74">
        <f t="shared" si="11"/>
        <v>3.2000000000000001E-2</v>
      </c>
    </row>
    <row r="66" spans="1:42" x14ac:dyDescent="0.3">
      <c r="A66" t="s">
        <v>18</v>
      </c>
      <c r="B66">
        <v>1</v>
      </c>
      <c r="C66" s="14">
        <v>0.12638888888888888</v>
      </c>
      <c r="D66" s="14">
        <f>SUM(AJ60:AJ66)</f>
        <v>0.14873333825062038</v>
      </c>
      <c r="E66" s="14"/>
      <c r="G66" s="33">
        <f t="shared" si="1"/>
        <v>18.477120496274438</v>
      </c>
      <c r="H66" s="6"/>
      <c r="I66" s="84"/>
      <c r="J66" t="s">
        <v>32</v>
      </c>
      <c r="K66" s="6">
        <v>50.5</v>
      </c>
      <c r="L66" s="26">
        <f t="shared" si="25"/>
        <v>445.41338980354726</v>
      </c>
      <c r="M66" s="6">
        <f t="shared" si="18"/>
        <v>716.82336640000005</v>
      </c>
      <c r="N66" s="6">
        <f t="shared" si="12"/>
        <v>5.5</v>
      </c>
      <c r="O66" s="6">
        <f t="shared" si="13"/>
        <v>8.8513920000000006</v>
      </c>
      <c r="P66" s="6">
        <f t="shared" si="19"/>
        <v>484.94247594050739</v>
      </c>
      <c r="Q66" s="6">
        <f t="shared" si="2"/>
        <v>780.43926399999998</v>
      </c>
      <c r="R66" s="1">
        <v>5434.96</v>
      </c>
      <c r="S66" s="1">
        <v>178</v>
      </c>
      <c r="T66" s="1">
        <v>866</v>
      </c>
      <c r="U66" s="6">
        <f t="shared" si="14"/>
        <v>-639.59999999999945</v>
      </c>
      <c r="V66" s="20">
        <v>-2.3E-2</v>
      </c>
      <c r="W66" s="20">
        <v>4.8000000000000001E-2</v>
      </c>
      <c r="X66" s="21" t="s">
        <v>44</v>
      </c>
      <c r="Y66" s="22">
        <f t="shared" si="3"/>
        <v>0.125</v>
      </c>
      <c r="Z66" s="24"/>
      <c r="AA66" s="22"/>
      <c r="AB66" s="79">
        <f t="shared" si="4"/>
        <v>43628.894880020678</v>
      </c>
      <c r="AC66" s="79">
        <f t="shared" si="5"/>
        <v>43628.769880020678</v>
      </c>
      <c r="AD66" s="25">
        <f t="shared" si="15"/>
        <v>1.2594633540138602</v>
      </c>
      <c r="AE66" s="79">
        <f t="shared" si="6"/>
        <v>43628.894880020678</v>
      </c>
      <c r="AF66" s="79">
        <f t="shared" si="7"/>
        <v>43628.769880020678</v>
      </c>
      <c r="AG66" s="25">
        <f t="shared" si="16"/>
        <v>1.2594633540138602</v>
      </c>
      <c r="AH66" s="14">
        <f t="shared" si="8"/>
        <v>9.2201999999999996E-3</v>
      </c>
      <c r="AI66" s="14">
        <f t="shared" si="9"/>
        <v>4.6100999999999998E-4</v>
      </c>
      <c r="AJ66" s="14">
        <f t="shared" si="17"/>
        <v>9.6812099999999991E-3</v>
      </c>
      <c r="AK66" s="29">
        <v>40</v>
      </c>
      <c r="AL66" s="30"/>
      <c r="AM66" s="6"/>
      <c r="AN66" s="31"/>
      <c r="AO66" s="6">
        <f t="shared" si="10"/>
        <v>42.65</v>
      </c>
      <c r="AP66" s="74">
        <f t="shared" si="11"/>
        <v>-2.3E-2</v>
      </c>
    </row>
    <row r="67" spans="1:42" hidden="1" x14ac:dyDescent="0.3">
      <c r="C67" s="14"/>
      <c r="D67" s="14"/>
      <c r="E67" s="14"/>
      <c r="G67" s="33">
        <f t="shared" si="1"/>
        <v>19.209372016252019</v>
      </c>
      <c r="H67" s="6"/>
      <c r="I67" s="84"/>
      <c r="J67" t="s">
        <v>61</v>
      </c>
      <c r="K67" s="6">
        <v>13</v>
      </c>
      <c r="L67" s="26">
        <f>$L$66+K67</f>
        <v>458.41338980354726</v>
      </c>
      <c r="M67" s="6">
        <f t="shared" si="18"/>
        <v>737.74483840000005</v>
      </c>
      <c r="N67" s="6">
        <f t="shared" si="12"/>
        <v>13</v>
      </c>
      <c r="O67" s="6">
        <f t="shared" si="13"/>
        <v>20.921472000000001</v>
      </c>
      <c r="P67" s="6">
        <f t="shared" si="19"/>
        <v>471.94247594050739</v>
      </c>
      <c r="Q67" s="6">
        <f t="shared" si="2"/>
        <v>759.51779199999999</v>
      </c>
      <c r="R67" s="1">
        <v>4942.96</v>
      </c>
      <c r="S67" s="1">
        <v>324</v>
      </c>
      <c r="T67" s="1">
        <v>851</v>
      </c>
      <c r="U67" s="6">
        <f t="shared" si="14"/>
        <v>-492</v>
      </c>
      <c r="V67" s="20">
        <v>-8.0000000000000002E-3</v>
      </c>
      <c r="W67" s="20">
        <v>7.4999999999999997E-2</v>
      </c>
      <c r="X67" s="21" t="s">
        <v>44</v>
      </c>
      <c r="Y67" s="22">
        <f t="shared" si="3"/>
        <v>0.125</v>
      </c>
      <c r="Z67" s="24"/>
      <c r="AA67" s="22"/>
      <c r="AB67" s="79">
        <f t="shared" si="4"/>
        <v>43628.925390500677</v>
      </c>
      <c r="AC67" s="79">
        <f t="shared" si="5"/>
        <v>43628.800390500677</v>
      </c>
      <c r="AD67" s="25">
        <f t="shared" si="15"/>
        <v>1.2899738340129261</v>
      </c>
      <c r="AE67" s="79">
        <f t="shared" si="6"/>
        <v>43628.925390500677</v>
      </c>
      <c r="AF67" s="79">
        <f t="shared" si="7"/>
        <v>43628.800390500677</v>
      </c>
      <c r="AG67" s="25">
        <f t="shared" si="16"/>
        <v>1.2899738340129261</v>
      </c>
      <c r="AH67" s="14">
        <f t="shared" si="8"/>
        <v>2.9057600000000003E-2</v>
      </c>
      <c r="AI67" s="14">
        <f t="shared" si="9"/>
        <v>1.4528800000000001E-3</v>
      </c>
      <c r="AJ67" s="14">
        <f t="shared" si="17"/>
        <v>3.0510480000000003E-2</v>
      </c>
      <c r="AK67" s="29"/>
      <c r="AL67" s="30"/>
      <c r="AM67" s="6"/>
      <c r="AN67" s="31"/>
      <c r="AO67" s="6">
        <f t="shared" si="10"/>
        <v>34.4</v>
      </c>
      <c r="AP67" s="74">
        <f t="shared" si="11"/>
        <v>-8.0000000000000002E-3</v>
      </c>
    </row>
    <row r="68" spans="1:42" hidden="1" x14ac:dyDescent="0.3">
      <c r="C68" s="14"/>
      <c r="D68" s="14"/>
      <c r="E68" s="14"/>
      <c r="F68" s="34" t="s">
        <v>64</v>
      </c>
      <c r="G68" s="33">
        <f t="shared" si="1"/>
        <v>20.38741182431113</v>
      </c>
      <c r="H68" s="6"/>
      <c r="I68" s="84"/>
      <c r="J68" t="s">
        <v>60</v>
      </c>
      <c r="K68" s="6">
        <v>25.2</v>
      </c>
      <c r="L68" s="26">
        <f>$L$66+K68</f>
        <v>470.61338980354725</v>
      </c>
      <c r="M68" s="6">
        <f t="shared" si="18"/>
        <v>757.37883520000003</v>
      </c>
      <c r="N68" s="6">
        <f t="shared" si="12"/>
        <v>12.199999999999989</v>
      </c>
      <c r="O68" s="6">
        <f t="shared" si="13"/>
        <v>19.633996799999984</v>
      </c>
      <c r="P68" s="6">
        <f t="shared" si="19"/>
        <v>459.7424759405074</v>
      </c>
      <c r="Q68" s="6">
        <f t="shared" si="2"/>
        <v>739.88379520000001</v>
      </c>
      <c r="R68" s="1">
        <v>7022.48</v>
      </c>
      <c r="S68" s="1">
        <v>2183</v>
      </c>
      <c r="T68" s="1">
        <v>102</v>
      </c>
      <c r="U68" s="6">
        <f t="shared" si="14"/>
        <v>2079.5199999999995</v>
      </c>
      <c r="V68" s="20">
        <v>3.5000000000000003E-2</v>
      </c>
      <c r="W68" s="20">
        <v>0.11799999999999999</v>
      </c>
      <c r="X68" s="21" t="s">
        <v>44</v>
      </c>
      <c r="Y68" s="22">
        <f t="shared" si="3"/>
        <v>0.125</v>
      </c>
      <c r="Z68" s="24"/>
      <c r="AA68" s="22"/>
      <c r="AB68" s="79">
        <f t="shared" si="4"/>
        <v>43628.97447549268</v>
      </c>
      <c r="AC68" s="79">
        <f t="shared" si="5"/>
        <v>43628.84947549268</v>
      </c>
      <c r="AD68" s="25">
        <f t="shared" si="15"/>
        <v>1.3390588260153891</v>
      </c>
      <c r="AE68" s="79">
        <f t="shared" si="6"/>
        <v>43628.97447549268</v>
      </c>
      <c r="AF68" s="79">
        <f t="shared" si="7"/>
        <v>43628.84947549268</v>
      </c>
      <c r="AG68" s="25">
        <f t="shared" si="16"/>
        <v>1.3390588260153891</v>
      </c>
      <c r="AH68" s="14">
        <f t="shared" si="8"/>
        <v>4.6747611428571395E-2</v>
      </c>
      <c r="AI68" s="14">
        <f t="shared" si="9"/>
        <v>2.3373805714285698E-3</v>
      </c>
      <c r="AJ68" s="14">
        <f t="shared" si="17"/>
        <v>4.9084991999999966E-2</v>
      </c>
      <c r="AK68" s="29">
        <v>17.5</v>
      </c>
      <c r="AL68" s="30"/>
      <c r="AM68" s="6"/>
      <c r="AN68" s="31"/>
      <c r="AO68" s="6">
        <f t="shared" si="10"/>
        <v>15.999999999999998</v>
      </c>
      <c r="AP68" s="74">
        <f t="shared" si="11"/>
        <v>3.5000000000000003E-2</v>
      </c>
    </row>
    <row r="69" spans="1:42" hidden="1" x14ac:dyDescent="0.3">
      <c r="C69" s="14"/>
      <c r="D69" s="14"/>
      <c r="E69" s="14"/>
      <c r="F69" s="34" t="s">
        <v>65</v>
      </c>
      <c r="G69" s="33"/>
      <c r="H69" s="6"/>
      <c r="I69" s="84"/>
      <c r="J69" t="s">
        <v>203</v>
      </c>
      <c r="K69" s="6">
        <v>32.799999999999997</v>
      </c>
      <c r="L69" s="26">
        <f>$L$66+K69</f>
        <v>478.21338980354727</v>
      </c>
      <c r="M69" s="6">
        <f t="shared" si="18"/>
        <v>769.60984960000008</v>
      </c>
      <c r="N69" s="6">
        <f t="shared" si="12"/>
        <v>7.6000000000000227</v>
      </c>
      <c r="O69" s="6">
        <f t="shared" si="13"/>
        <v>12.231014400000037</v>
      </c>
      <c r="P69" s="6">
        <f t="shared" si="19"/>
        <v>452.14247594050738</v>
      </c>
      <c r="Q69" s="6">
        <f t="shared" ref="Q69:Q132" si="26">P69*1.609344</f>
        <v>727.65278079999996</v>
      </c>
      <c r="R69" s="1">
        <v>5192</v>
      </c>
      <c r="S69" s="1">
        <v>185</v>
      </c>
      <c r="T69" s="1">
        <v>2020</v>
      </c>
      <c r="U69" s="6">
        <f t="shared" si="14"/>
        <v>-1830.4799999999996</v>
      </c>
      <c r="V69" s="20">
        <v>-4.7E-2</v>
      </c>
      <c r="W69" s="20">
        <v>0.08</v>
      </c>
      <c r="X69" s="21" t="s">
        <v>44</v>
      </c>
      <c r="Y69" s="22">
        <f t="shared" si="3"/>
        <v>0.125</v>
      </c>
      <c r="Z69" s="24"/>
      <c r="AA69" s="22"/>
      <c r="AB69" s="79">
        <f t="shared" ref="AB69:AB132" si="27">AB68+AJ69</f>
        <v>43628.985800506016</v>
      </c>
      <c r="AC69" s="79">
        <f t="shared" ref="AC69:AC132" si="28">AB69-Y69</f>
        <v>43628.860800506016</v>
      </c>
      <c r="AD69" s="25">
        <f t="shared" si="15"/>
        <v>1.3503838393517071</v>
      </c>
      <c r="AE69" s="79">
        <f t="shared" ref="AE69:AE132" si="29">IF(ISBLANK(Z69),AE68+AJ69,Z69)</f>
        <v>43628.985800506016</v>
      </c>
      <c r="AF69" s="79">
        <f t="shared" ref="AF69:AF132" si="30">AE69-Y69</f>
        <v>43628.860800506016</v>
      </c>
      <c r="AG69" s="25">
        <f t="shared" si="16"/>
        <v>1.3503838393517071</v>
      </c>
      <c r="AH69" s="14">
        <f t="shared" ref="AH69:AH132" si="31">(O69/IF(ISBLANK(AK69),$AK$2,AK69))/24</f>
        <v>1.1325013333333368E-2</v>
      </c>
      <c r="AI69" s="14">
        <f t="shared" ref="AI69:AI132" si="32">(AM69+AN69)/24/60+AH69*IF(ISBLANK(AL69),$AL$2,AL69)</f>
        <v>0</v>
      </c>
      <c r="AJ69" s="14">
        <f t="shared" si="17"/>
        <v>1.1325013333333368E-2</v>
      </c>
      <c r="AK69" s="29">
        <v>45</v>
      </c>
      <c r="AL69" s="30">
        <v>0</v>
      </c>
      <c r="AM69" s="6"/>
      <c r="AN69" s="31"/>
      <c r="AO69" s="6">
        <f t="shared" ref="AO69:AO132" si="33">$AK$2-IF(V69&lt;0, 550, 400)*V69</f>
        <v>55.85</v>
      </c>
      <c r="AP69" s="74">
        <f t="shared" ref="AP69:AP132" si="34">V69</f>
        <v>-4.7E-2</v>
      </c>
    </row>
    <row r="70" spans="1:42" hidden="1" x14ac:dyDescent="0.3">
      <c r="C70" s="14"/>
      <c r="D70" s="14"/>
      <c r="E70" s="14"/>
      <c r="F70" s="34" t="s">
        <v>65</v>
      </c>
      <c r="G70" s="33">
        <f t="shared" si="1"/>
        <v>20.799663984391373</v>
      </c>
      <c r="H70" s="6"/>
      <c r="I70" s="84"/>
      <c r="J70" t="s">
        <v>62</v>
      </c>
      <c r="K70" s="6">
        <v>37.6</v>
      </c>
      <c r="L70" s="26">
        <f>$L$66+K70</f>
        <v>483.01338980354728</v>
      </c>
      <c r="M70" s="6">
        <f t="shared" si="18"/>
        <v>777.33470080000006</v>
      </c>
      <c r="N70" s="6">
        <f t="shared" ref="N70:N133" si="35">L70-L69</f>
        <v>4.8000000000000114</v>
      </c>
      <c r="O70" s="6">
        <f t="shared" si="13"/>
        <v>7.7248512000000185</v>
      </c>
      <c r="P70" s="6">
        <f t="shared" si="19"/>
        <v>447.34247594050737</v>
      </c>
      <c r="Q70" s="6">
        <f t="shared" si="26"/>
        <v>719.92792959999997</v>
      </c>
      <c r="R70" s="1">
        <v>3692</v>
      </c>
      <c r="S70" s="1">
        <v>1</v>
      </c>
      <c r="T70" s="1">
        <v>1481</v>
      </c>
      <c r="U70" s="6">
        <f t="shared" si="14"/>
        <v>-1500</v>
      </c>
      <c r="V70" s="20">
        <v>-6.2E-2</v>
      </c>
      <c r="W70" s="20">
        <v>2E-3</v>
      </c>
      <c r="X70" s="21" t="s">
        <v>44</v>
      </c>
      <c r="Y70" s="22">
        <f t="shared" si="3"/>
        <v>0.125</v>
      </c>
      <c r="Z70" s="24"/>
      <c r="AA70" s="22"/>
      <c r="AB70" s="79">
        <f t="shared" si="27"/>
        <v>43628.991652666016</v>
      </c>
      <c r="AC70" s="79">
        <f t="shared" si="28"/>
        <v>43628.866652666016</v>
      </c>
      <c r="AD70" s="25">
        <f t="shared" ref="AD70:AD133" si="36">AB70-AB$4</f>
        <v>1.3562359993520658</v>
      </c>
      <c r="AE70" s="79">
        <f t="shared" si="29"/>
        <v>43628.991652666016</v>
      </c>
      <c r="AF70" s="79">
        <f t="shared" si="30"/>
        <v>43628.866652666016</v>
      </c>
      <c r="AG70" s="25">
        <f t="shared" ref="AG70:AG133" si="37">AE70-AE$4</f>
        <v>1.3562359993520658</v>
      </c>
      <c r="AH70" s="14">
        <f t="shared" si="31"/>
        <v>5.8521600000000134E-3</v>
      </c>
      <c r="AI70" s="14">
        <f t="shared" si="32"/>
        <v>0</v>
      </c>
      <c r="AJ70" s="14">
        <f t="shared" ref="AJ70:AJ133" si="38">AH70+AI70</f>
        <v>5.8521600000000134E-3</v>
      </c>
      <c r="AK70" s="29">
        <v>55</v>
      </c>
      <c r="AL70" s="30">
        <v>0</v>
      </c>
      <c r="AM70" s="6"/>
      <c r="AN70" s="31"/>
      <c r="AO70" s="6">
        <f t="shared" si="33"/>
        <v>64.099999999999994</v>
      </c>
      <c r="AP70" s="74">
        <f t="shared" si="34"/>
        <v>-6.2E-2</v>
      </c>
    </row>
    <row r="71" spans="1:42" x14ac:dyDescent="0.3">
      <c r="A71" t="s">
        <v>19</v>
      </c>
      <c r="B71">
        <v>1</v>
      </c>
      <c r="C71" s="14">
        <v>0.12013888888888889</v>
      </c>
      <c r="D71" s="14">
        <f>SUM(AJ67:AJ71)</f>
        <v>0.1364362693333333</v>
      </c>
      <c r="E71" s="14"/>
      <c r="G71" s="33">
        <f t="shared" si="1"/>
        <v>21.751590960309841</v>
      </c>
      <c r="H71" s="6"/>
      <c r="I71" s="84"/>
      <c r="J71" t="s">
        <v>33</v>
      </c>
      <c r="K71" s="6">
        <v>54.5</v>
      </c>
      <c r="L71" s="26">
        <f>$L$66+K71</f>
        <v>499.91338980354726</v>
      </c>
      <c r="M71" s="6">
        <f t="shared" si="18"/>
        <v>804.53261440000006</v>
      </c>
      <c r="N71" s="6">
        <f t="shared" si="35"/>
        <v>16.899999999999977</v>
      </c>
      <c r="O71" s="6">
        <f t="shared" si="13"/>
        <v>27.197913599999964</v>
      </c>
      <c r="P71" s="6">
        <f t="shared" si="19"/>
        <v>430.44247594050739</v>
      </c>
      <c r="Q71" s="6">
        <f t="shared" si="26"/>
        <v>692.73001599999998</v>
      </c>
      <c r="R71" s="1">
        <v>3168.48</v>
      </c>
      <c r="S71" s="1">
        <v>633.04</v>
      </c>
      <c r="T71" s="1">
        <v>638</v>
      </c>
      <c r="U71" s="6">
        <f t="shared" si="14"/>
        <v>-523.52</v>
      </c>
      <c r="V71" s="20">
        <v>-7.0000000000000001E-3</v>
      </c>
      <c r="W71" s="20">
        <v>5.2999999999999999E-2</v>
      </c>
      <c r="X71" s="21" t="s">
        <v>44</v>
      </c>
      <c r="Y71" s="22">
        <f t="shared" si="3"/>
        <v>0.125</v>
      </c>
      <c r="Z71" s="24"/>
      <c r="AA71" s="22"/>
      <c r="AB71" s="79">
        <f t="shared" si="27"/>
        <v>43629.031316290013</v>
      </c>
      <c r="AC71" s="79">
        <f t="shared" si="28"/>
        <v>43628.906316290013</v>
      </c>
      <c r="AD71" s="25">
        <f t="shared" si="36"/>
        <v>1.3958996233486687</v>
      </c>
      <c r="AE71" s="79">
        <f t="shared" si="29"/>
        <v>43629.031316290013</v>
      </c>
      <c r="AF71" s="79">
        <f t="shared" si="30"/>
        <v>43628.906316290013</v>
      </c>
      <c r="AG71" s="25">
        <f t="shared" si="37"/>
        <v>1.3958996233486687</v>
      </c>
      <c r="AH71" s="14">
        <f t="shared" si="31"/>
        <v>3.7774879999999948E-2</v>
      </c>
      <c r="AI71" s="14">
        <f t="shared" si="32"/>
        <v>1.8887439999999975E-3</v>
      </c>
      <c r="AJ71" s="14">
        <f t="shared" si="38"/>
        <v>3.9663623999999946E-2</v>
      </c>
      <c r="AK71" s="29"/>
      <c r="AL71" s="30"/>
      <c r="AM71" s="6"/>
      <c r="AN71" s="31"/>
      <c r="AO71" s="6">
        <f t="shared" si="33"/>
        <v>33.85</v>
      </c>
      <c r="AP71" s="74">
        <f t="shared" si="34"/>
        <v>-7.0000000000000001E-3</v>
      </c>
    </row>
    <row r="72" spans="1:42" hidden="1" x14ac:dyDescent="0.3">
      <c r="C72" s="14"/>
      <c r="D72" s="14"/>
      <c r="E72" s="14"/>
      <c r="G72" s="33">
        <f t="shared" si="1"/>
        <v>1.2416362082585692</v>
      </c>
      <c r="H72" s="6"/>
      <c r="I72" s="84"/>
      <c r="J72" t="s">
        <v>66</v>
      </c>
      <c r="K72" s="6">
        <v>8.6999999999999993</v>
      </c>
      <c r="L72" s="26">
        <f>$L$71+K72</f>
        <v>508.61338980354725</v>
      </c>
      <c r="M72" s="6">
        <f t="shared" si="18"/>
        <v>818.53390720000004</v>
      </c>
      <c r="N72" s="6">
        <f t="shared" si="35"/>
        <v>8.6999999999999886</v>
      </c>
      <c r="O72" s="6">
        <f t="shared" si="13"/>
        <v>14.001292799999982</v>
      </c>
      <c r="P72" s="6">
        <f t="shared" si="19"/>
        <v>421.7424759405074</v>
      </c>
      <c r="Q72" s="6">
        <f t="shared" si="26"/>
        <v>678.72872319999999</v>
      </c>
      <c r="R72" s="1">
        <v>3204.56</v>
      </c>
      <c r="S72" s="1">
        <v>393.59999999999997</v>
      </c>
      <c r="T72" s="1">
        <v>-360.79999999999995</v>
      </c>
      <c r="U72" s="6">
        <f t="shared" si="14"/>
        <v>36.079999999999927</v>
      </c>
      <c r="V72" s="20">
        <v>-2E-3</v>
      </c>
      <c r="W72" s="20">
        <v>6.3E-2</v>
      </c>
      <c r="X72" s="21" t="s">
        <v>44</v>
      </c>
      <c r="Y72" s="22">
        <f t="shared" si="3"/>
        <v>0.125</v>
      </c>
      <c r="Z72" s="24"/>
      <c r="AA72" s="22"/>
      <c r="AB72" s="79">
        <f t="shared" si="27"/>
        <v>43629.176734842011</v>
      </c>
      <c r="AC72" s="79">
        <f t="shared" si="28"/>
        <v>43629.051734842011</v>
      </c>
      <c r="AD72" s="25">
        <f t="shared" si="36"/>
        <v>1.5413181753465324</v>
      </c>
      <c r="AE72" s="79">
        <f t="shared" si="29"/>
        <v>43629.176734842011</v>
      </c>
      <c r="AF72" s="79">
        <f t="shared" si="30"/>
        <v>43629.051734842011</v>
      </c>
      <c r="AG72" s="25">
        <f t="shared" si="37"/>
        <v>1.5413181753465324</v>
      </c>
      <c r="AH72" s="14">
        <f t="shared" si="31"/>
        <v>1.9446239999999976E-2</v>
      </c>
      <c r="AI72" s="14">
        <f t="shared" si="32"/>
        <v>0.125972312</v>
      </c>
      <c r="AJ72" s="14">
        <f t="shared" si="38"/>
        <v>0.14541855199999998</v>
      </c>
      <c r="AK72" s="29"/>
      <c r="AL72" s="30"/>
      <c r="AM72" s="6"/>
      <c r="AN72" s="31">
        <v>180</v>
      </c>
      <c r="AO72" s="6">
        <f t="shared" si="33"/>
        <v>31.1</v>
      </c>
      <c r="AP72" s="74">
        <f t="shared" si="34"/>
        <v>-2E-3</v>
      </c>
    </row>
    <row r="73" spans="1:42" hidden="1" x14ac:dyDescent="0.3">
      <c r="C73" s="14"/>
      <c r="D73" s="14"/>
      <c r="E73" s="14"/>
      <c r="F73" s="34" t="s">
        <v>64</v>
      </c>
      <c r="G73" s="33">
        <f t="shared" si="1"/>
        <v>2.2836864481796511</v>
      </c>
      <c r="H73" s="6"/>
      <c r="I73" s="84"/>
      <c r="J73" t="s">
        <v>261</v>
      </c>
      <c r="K73" s="6">
        <v>19.8</v>
      </c>
      <c r="L73" s="26">
        <f t="shared" ref="L73:L80" si="39">$L$71+K73</f>
        <v>519.71338980354722</v>
      </c>
      <c r="M73" s="6">
        <f t="shared" si="18"/>
        <v>836.39762559999997</v>
      </c>
      <c r="N73" s="6">
        <f t="shared" si="35"/>
        <v>11.099999999999966</v>
      </c>
      <c r="O73" s="6">
        <f t="shared" si="13"/>
        <v>17.863718399999946</v>
      </c>
      <c r="P73" s="6">
        <f t="shared" si="19"/>
        <v>410.64247594050744</v>
      </c>
      <c r="Q73" s="6">
        <f t="shared" si="26"/>
        <v>660.86500480000007</v>
      </c>
      <c r="R73" s="1">
        <v>6120.48</v>
      </c>
      <c r="S73" s="1">
        <v>3020.8799999999997</v>
      </c>
      <c r="T73" s="1">
        <v>-118.08</v>
      </c>
      <c r="U73" s="6">
        <f t="shared" si="14"/>
        <v>2915.9199999999996</v>
      </c>
      <c r="V73" s="20">
        <v>4.8000000000000001E-2</v>
      </c>
      <c r="W73" s="20">
        <v>0.114</v>
      </c>
      <c r="X73" s="21" t="s">
        <v>44</v>
      </c>
      <c r="Y73" s="22">
        <f t="shared" si="3"/>
        <v>0.125</v>
      </c>
      <c r="Z73" s="24"/>
      <c r="AA73" s="22"/>
      <c r="AB73" s="79">
        <f t="shared" si="27"/>
        <v>43629.220153602007</v>
      </c>
      <c r="AC73" s="79">
        <f t="shared" si="28"/>
        <v>43629.095153602007</v>
      </c>
      <c r="AD73" s="25">
        <f t="shared" si="36"/>
        <v>1.5847369353432441</v>
      </c>
      <c r="AE73" s="79">
        <f t="shared" si="29"/>
        <v>43629.220153602007</v>
      </c>
      <c r="AF73" s="79">
        <f t="shared" si="30"/>
        <v>43629.095153602007</v>
      </c>
      <c r="AG73" s="25">
        <f t="shared" si="37"/>
        <v>1.5847369353432441</v>
      </c>
      <c r="AH73" s="14">
        <f t="shared" si="31"/>
        <v>4.1351199999999873E-2</v>
      </c>
      <c r="AI73" s="14">
        <f t="shared" si="32"/>
        <v>2.0675599999999939E-3</v>
      </c>
      <c r="AJ73" s="14">
        <f t="shared" si="38"/>
        <v>4.3418759999999869E-2</v>
      </c>
      <c r="AK73" s="29">
        <v>18</v>
      </c>
      <c r="AL73" s="30"/>
      <c r="AM73" s="6"/>
      <c r="AN73" s="31"/>
      <c r="AO73" s="6">
        <f t="shared" si="33"/>
        <v>10.8</v>
      </c>
      <c r="AP73" s="74">
        <f t="shared" si="34"/>
        <v>4.8000000000000001E-2</v>
      </c>
    </row>
    <row r="74" spans="1:42" hidden="1" x14ac:dyDescent="0.3">
      <c r="C74" s="14"/>
      <c r="D74" s="14"/>
      <c r="E74" s="14"/>
      <c r="G74" s="33">
        <f t="shared" si="1"/>
        <v>3.4524725280934945</v>
      </c>
      <c r="H74" s="6"/>
      <c r="I74" s="84"/>
      <c r="J74" t="s">
        <v>67</v>
      </c>
      <c r="K74" s="6">
        <v>36.4</v>
      </c>
      <c r="L74" s="26">
        <f t="shared" si="39"/>
        <v>536.31338980354724</v>
      </c>
      <c r="M74" s="6">
        <f t="shared" si="18"/>
        <v>863.11273600000004</v>
      </c>
      <c r="N74" s="6">
        <f t="shared" si="35"/>
        <v>16.600000000000023</v>
      </c>
      <c r="O74" s="6">
        <f t="shared" si="13"/>
        <v>26.715110400000039</v>
      </c>
      <c r="P74" s="6">
        <f t="shared" si="19"/>
        <v>394.04247594050742</v>
      </c>
      <c r="Q74" s="6">
        <f t="shared" si="26"/>
        <v>634.14989439999999</v>
      </c>
      <c r="R74" s="1">
        <v>7435.7599999999993</v>
      </c>
      <c r="S74" s="1">
        <v>1967.9999999999998</v>
      </c>
      <c r="T74" s="1">
        <v>-646.16</v>
      </c>
      <c r="U74" s="6">
        <f t="shared" si="14"/>
        <v>1315.2799999999997</v>
      </c>
      <c r="V74" s="20">
        <v>1.7999999999999999E-2</v>
      </c>
      <c r="W74" s="20">
        <v>0.10299999999999999</v>
      </c>
      <c r="X74" s="21" t="s">
        <v>44</v>
      </c>
      <c r="Y74" s="22">
        <f t="shared" si="3"/>
        <v>0.125</v>
      </c>
      <c r="Z74" s="24"/>
      <c r="AA74" s="22"/>
      <c r="AB74" s="79">
        <f t="shared" si="27"/>
        <v>43629.268853022004</v>
      </c>
      <c r="AC74" s="79">
        <f t="shared" si="28"/>
        <v>43629.143853022004</v>
      </c>
      <c r="AD74" s="25">
        <f t="shared" si="36"/>
        <v>1.6334363553396543</v>
      </c>
      <c r="AE74" s="79">
        <f t="shared" si="29"/>
        <v>43629.268853022004</v>
      </c>
      <c r="AF74" s="79">
        <f t="shared" si="30"/>
        <v>43629.143853022004</v>
      </c>
      <c r="AG74" s="25">
        <f t="shared" si="37"/>
        <v>1.6334363553396543</v>
      </c>
      <c r="AH74" s="14">
        <f t="shared" si="31"/>
        <v>4.6380400000000072E-2</v>
      </c>
      <c r="AI74" s="14">
        <f t="shared" si="32"/>
        <v>2.3190200000000037E-3</v>
      </c>
      <c r="AJ74" s="14">
        <f t="shared" si="38"/>
        <v>4.8699420000000077E-2</v>
      </c>
      <c r="AK74" s="29">
        <v>24</v>
      </c>
      <c r="AL74" s="30"/>
      <c r="AM74" s="6"/>
      <c r="AN74" s="31"/>
      <c r="AO74" s="6">
        <f t="shared" si="33"/>
        <v>22.8</v>
      </c>
      <c r="AP74" s="74">
        <f t="shared" si="34"/>
        <v>1.7999999999999999E-2</v>
      </c>
    </row>
    <row r="75" spans="1:42" hidden="1" x14ac:dyDescent="0.3">
      <c r="C75" s="14"/>
      <c r="D75" s="14"/>
      <c r="E75" s="14"/>
      <c r="G75" s="33">
        <f t="shared" si="1"/>
        <v>4.6128095521708019</v>
      </c>
      <c r="H75" s="6"/>
      <c r="I75" s="84"/>
      <c r="J75" t="s">
        <v>68</v>
      </c>
      <c r="K75" s="6">
        <v>57</v>
      </c>
      <c r="L75" s="26">
        <f t="shared" si="39"/>
        <v>556.91338980354726</v>
      </c>
      <c r="M75" s="6">
        <f t="shared" si="18"/>
        <v>896.26522239999997</v>
      </c>
      <c r="N75" s="6">
        <f t="shared" si="35"/>
        <v>20.600000000000023</v>
      </c>
      <c r="O75" s="6">
        <f t="shared" si="13"/>
        <v>33.152486400000036</v>
      </c>
      <c r="P75" s="6">
        <f t="shared" si="19"/>
        <v>373.44247594050739</v>
      </c>
      <c r="Q75" s="6">
        <f t="shared" si="26"/>
        <v>600.99740799999995</v>
      </c>
      <c r="R75" s="1">
        <v>6966.7199999999993</v>
      </c>
      <c r="S75" s="1">
        <v>957.76</v>
      </c>
      <c r="T75" s="1">
        <v>-1439.9199999999998</v>
      </c>
      <c r="U75" s="6">
        <f t="shared" si="14"/>
        <v>-469.03999999999996</v>
      </c>
      <c r="V75" s="20">
        <v>-4.0000000000000001E-3</v>
      </c>
      <c r="W75" s="20">
        <v>6.9000000000000006E-2</v>
      </c>
      <c r="X75" s="21" t="s">
        <v>44</v>
      </c>
      <c r="Y75" s="22">
        <f t="shared" si="3"/>
        <v>0.125</v>
      </c>
      <c r="Z75" s="24"/>
      <c r="AA75" s="22"/>
      <c r="AB75" s="79">
        <f t="shared" si="27"/>
        <v>43629.317200398007</v>
      </c>
      <c r="AC75" s="79">
        <f t="shared" si="28"/>
        <v>43629.192200398007</v>
      </c>
      <c r="AD75" s="25">
        <f t="shared" si="36"/>
        <v>1.6817837313428754</v>
      </c>
      <c r="AE75" s="79">
        <f t="shared" si="29"/>
        <v>43629.317200398007</v>
      </c>
      <c r="AF75" s="79">
        <f t="shared" si="30"/>
        <v>43629.192200398007</v>
      </c>
      <c r="AG75" s="25">
        <f t="shared" si="37"/>
        <v>1.6817837313428754</v>
      </c>
      <c r="AH75" s="14">
        <f t="shared" si="31"/>
        <v>4.604512000000005E-2</v>
      </c>
      <c r="AI75" s="14">
        <f t="shared" si="32"/>
        <v>2.3022560000000025E-3</v>
      </c>
      <c r="AJ75" s="14">
        <f t="shared" si="38"/>
        <v>4.8347376000000053E-2</v>
      </c>
      <c r="AK75" s="29"/>
      <c r="AL75" s="30"/>
      <c r="AM75" s="6"/>
      <c r="AN75" s="31"/>
      <c r="AO75" s="6">
        <f t="shared" si="33"/>
        <v>32.200000000000003</v>
      </c>
      <c r="AP75" s="74">
        <f t="shared" si="34"/>
        <v>-4.0000000000000001E-3</v>
      </c>
    </row>
    <row r="76" spans="1:42" hidden="1" x14ac:dyDescent="0.3">
      <c r="C76" s="14"/>
      <c r="D76" s="14"/>
      <c r="E76" s="14"/>
      <c r="F76" s="34" t="s">
        <v>10</v>
      </c>
      <c r="G76" s="33">
        <f t="shared" si="1"/>
        <v>5.0569884961587377</v>
      </c>
      <c r="H76" s="6"/>
      <c r="I76" s="86"/>
      <c r="J76" t="s">
        <v>69</v>
      </c>
      <c r="K76" s="6">
        <v>61.6</v>
      </c>
      <c r="L76" s="26">
        <f t="shared" si="39"/>
        <v>561.51338980354728</v>
      </c>
      <c r="M76" s="6">
        <f t="shared" si="18"/>
        <v>903.66820480000001</v>
      </c>
      <c r="N76" s="6">
        <f t="shared" si="35"/>
        <v>4.6000000000000227</v>
      </c>
      <c r="O76" s="6">
        <f t="shared" ref="O76:O136" si="40">N76*1.609344</f>
        <v>7.4029824000000373</v>
      </c>
      <c r="P76" s="6">
        <f t="shared" si="19"/>
        <v>368.84247594050737</v>
      </c>
      <c r="Q76" s="6">
        <f t="shared" si="26"/>
        <v>593.59442559999991</v>
      </c>
      <c r="R76" s="1">
        <v>7639.12</v>
      </c>
      <c r="S76" s="1">
        <v>715.04</v>
      </c>
      <c r="T76" s="1">
        <v>-52.48</v>
      </c>
      <c r="U76" s="6">
        <f t="shared" si="14"/>
        <v>672.40000000000055</v>
      </c>
      <c r="V76" s="20">
        <v>2.8000000000000001E-2</v>
      </c>
      <c r="W76" s="20">
        <v>6.2E-2</v>
      </c>
      <c r="X76" s="21" t="s">
        <v>44</v>
      </c>
      <c r="Y76" s="22">
        <f t="shared" si="3"/>
        <v>0.125</v>
      </c>
      <c r="Z76" s="24"/>
      <c r="AA76" s="22"/>
      <c r="AB76" s="79">
        <f t="shared" si="27"/>
        <v>43629.335707854007</v>
      </c>
      <c r="AC76" s="79">
        <f t="shared" si="28"/>
        <v>43629.210707854007</v>
      </c>
      <c r="AD76" s="25">
        <f t="shared" si="36"/>
        <v>1.7002911873423727</v>
      </c>
      <c r="AE76" s="79">
        <f t="shared" si="29"/>
        <v>43629.335707854007</v>
      </c>
      <c r="AF76" s="79">
        <f t="shared" si="30"/>
        <v>43629.210707854007</v>
      </c>
      <c r="AG76" s="25">
        <f t="shared" si="37"/>
        <v>1.7002911873423727</v>
      </c>
      <c r="AH76" s="14">
        <f t="shared" si="31"/>
        <v>1.7626148571428659E-2</v>
      </c>
      <c r="AI76" s="14">
        <f t="shared" si="32"/>
        <v>8.8130742857143302E-4</v>
      </c>
      <c r="AJ76" s="14">
        <f t="shared" si="38"/>
        <v>1.8507456000000092E-2</v>
      </c>
      <c r="AK76" s="29">
        <v>17.5</v>
      </c>
      <c r="AL76" s="30"/>
      <c r="AM76" s="6"/>
      <c r="AN76" s="31"/>
      <c r="AO76" s="6">
        <f t="shared" si="33"/>
        <v>18.799999999999997</v>
      </c>
      <c r="AP76" s="74">
        <f t="shared" si="34"/>
        <v>2.8000000000000001E-2</v>
      </c>
    </row>
    <row r="77" spans="1:42" hidden="1" x14ac:dyDescent="0.3">
      <c r="C77" s="14"/>
      <c r="D77" s="14"/>
      <c r="E77" s="14"/>
      <c r="F77" s="34"/>
      <c r="G77" s="33">
        <f t="shared" si="1"/>
        <v>5.8005054240929894</v>
      </c>
      <c r="H77" s="6"/>
      <c r="I77" s="86"/>
      <c r="J77" t="s">
        <v>204</v>
      </c>
      <c r="K77" s="6">
        <v>74.8</v>
      </c>
      <c r="L77" s="26">
        <f t="shared" si="39"/>
        <v>574.71338980354722</v>
      </c>
      <c r="M77" s="6">
        <f t="shared" si="18"/>
        <v>924.91154559999995</v>
      </c>
      <c r="N77" s="6">
        <f t="shared" si="35"/>
        <v>13.199999999999932</v>
      </c>
      <c r="O77" s="6">
        <f t="shared" si="40"/>
        <v>21.243340799999892</v>
      </c>
      <c r="P77" s="6">
        <f t="shared" si="19"/>
        <v>355.64247594050744</v>
      </c>
      <c r="Q77" s="6">
        <f t="shared" si="26"/>
        <v>572.35108480000008</v>
      </c>
      <c r="R77" s="1">
        <v>7246</v>
      </c>
      <c r="S77" s="1">
        <v>520</v>
      </c>
      <c r="T77" s="1">
        <v>899</v>
      </c>
      <c r="U77" s="6">
        <f t="shared" si="14"/>
        <v>-393.11999999999989</v>
      </c>
      <c r="V77" s="20">
        <v>-8.9999999999999993E-3</v>
      </c>
      <c r="W77" s="20">
        <v>6.0999999999999999E-2</v>
      </c>
      <c r="X77" s="21" t="s">
        <v>44</v>
      </c>
      <c r="Y77" s="22">
        <f t="shared" si="3"/>
        <v>0.125</v>
      </c>
      <c r="Z77" s="24"/>
      <c r="AA77" s="22"/>
      <c r="AB77" s="79">
        <f t="shared" si="27"/>
        <v>43629.366687726004</v>
      </c>
      <c r="AC77" s="79">
        <f t="shared" si="28"/>
        <v>43629.241687726004</v>
      </c>
      <c r="AD77" s="25">
        <f t="shared" si="36"/>
        <v>1.7312710593396332</v>
      </c>
      <c r="AE77" s="79">
        <f t="shared" si="29"/>
        <v>43629.366687726004</v>
      </c>
      <c r="AF77" s="79">
        <f t="shared" si="30"/>
        <v>43629.241687726004</v>
      </c>
      <c r="AG77" s="25">
        <f t="shared" si="37"/>
        <v>1.7312710593396332</v>
      </c>
      <c r="AH77" s="14">
        <f t="shared" si="31"/>
        <v>2.9504639999999849E-2</v>
      </c>
      <c r="AI77" s="14">
        <f t="shared" si="32"/>
        <v>1.4752319999999926E-3</v>
      </c>
      <c r="AJ77" s="14">
        <f t="shared" si="38"/>
        <v>3.0979871999999842E-2</v>
      </c>
      <c r="AK77" s="29"/>
      <c r="AL77" s="30"/>
      <c r="AM77" s="6"/>
      <c r="AN77" s="31"/>
      <c r="AO77" s="6">
        <f t="shared" si="33"/>
        <v>34.950000000000003</v>
      </c>
      <c r="AP77" s="74">
        <f t="shared" si="34"/>
        <v>-8.9999999999999993E-3</v>
      </c>
    </row>
    <row r="78" spans="1:42" hidden="1" x14ac:dyDescent="0.3">
      <c r="C78" s="14"/>
      <c r="D78" s="14"/>
      <c r="E78" s="14"/>
      <c r="F78" s="34"/>
      <c r="G78" s="33">
        <f t="shared" si="1"/>
        <v>6.8256575521663763</v>
      </c>
      <c r="H78" s="6"/>
      <c r="I78" s="84"/>
      <c r="J78" t="s">
        <v>205</v>
      </c>
      <c r="K78" s="6">
        <v>93</v>
      </c>
      <c r="L78" s="26">
        <f t="shared" si="39"/>
        <v>592.91338980354726</v>
      </c>
      <c r="M78" s="6">
        <f t="shared" si="18"/>
        <v>954.20160640000006</v>
      </c>
      <c r="N78" s="6">
        <f t="shared" si="35"/>
        <v>18.200000000000045</v>
      </c>
      <c r="O78" s="6">
        <f t="shared" si="40"/>
        <v>29.290060800000074</v>
      </c>
      <c r="P78" s="6"/>
      <c r="Q78" s="6"/>
      <c r="R78" s="1">
        <v>6827</v>
      </c>
      <c r="S78" s="1">
        <v>445</v>
      </c>
      <c r="T78" s="1">
        <v>883</v>
      </c>
      <c r="U78" s="6">
        <f t="shared" si="14"/>
        <v>-419</v>
      </c>
      <c r="V78" s="20">
        <v>-6.0000000000000001E-3</v>
      </c>
      <c r="W78" s="20">
        <v>3.4000000000000002E-2</v>
      </c>
      <c r="X78" s="21" t="s">
        <v>44</v>
      </c>
      <c r="Y78" s="22">
        <f t="shared" si="3"/>
        <v>0.125</v>
      </c>
      <c r="Z78" s="24"/>
      <c r="AA78" s="22"/>
      <c r="AB78" s="79">
        <f t="shared" si="27"/>
        <v>43629.409402398007</v>
      </c>
      <c r="AC78" s="79">
        <f t="shared" si="28"/>
        <v>43629.284402398007</v>
      </c>
      <c r="AD78" s="25">
        <f t="shared" si="36"/>
        <v>1.773985731342691</v>
      </c>
      <c r="AE78" s="79">
        <f t="shared" si="29"/>
        <v>43629.409402398007</v>
      </c>
      <c r="AF78" s="79">
        <f t="shared" si="30"/>
        <v>43629.284402398007</v>
      </c>
      <c r="AG78" s="25">
        <f t="shared" si="37"/>
        <v>1.773985731342691</v>
      </c>
      <c r="AH78" s="14">
        <f t="shared" si="31"/>
        <v>4.0680640000000101E-2</v>
      </c>
      <c r="AI78" s="14">
        <f t="shared" si="32"/>
        <v>2.0340320000000051E-3</v>
      </c>
      <c r="AJ78" s="14">
        <f t="shared" si="38"/>
        <v>4.2714672000000106E-2</v>
      </c>
      <c r="AK78" s="29"/>
      <c r="AL78" s="30"/>
      <c r="AM78" s="6"/>
      <c r="AN78" s="31"/>
      <c r="AO78" s="6">
        <f t="shared" si="33"/>
        <v>33.299999999999997</v>
      </c>
      <c r="AP78" s="74">
        <f t="shared" si="34"/>
        <v>-6.0000000000000001E-3</v>
      </c>
    </row>
    <row r="79" spans="1:42" hidden="1" x14ac:dyDescent="0.3">
      <c r="C79" s="14"/>
      <c r="D79" s="14"/>
      <c r="E79" s="14"/>
      <c r="F79" s="34"/>
      <c r="G79" s="33">
        <f t="shared" si="1"/>
        <v>7.1072927521308884</v>
      </c>
      <c r="H79" s="6"/>
      <c r="I79" s="84"/>
      <c r="J79" t="s">
        <v>206</v>
      </c>
      <c r="K79" s="6">
        <v>98</v>
      </c>
      <c r="L79" s="26">
        <f t="shared" si="39"/>
        <v>597.91338980354726</v>
      </c>
      <c r="M79" s="6">
        <f t="shared" si="18"/>
        <v>962.2483264</v>
      </c>
      <c r="N79" s="6">
        <f t="shared" si="35"/>
        <v>5</v>
      </c>
      <c r="O79" s="6">
        <f t="shared" si="40"/>
        <v>8.0467200000000005</v>
      </c>
      <c r="P79" s="6"/>
      <c r="Q79" s="6"/>
      <c r="R79" s="1">
        <v>6941</v>
      </c>
      <c r="S79" s="1">
        <v>242</v>
      </c>
      <c r="T79" s="1">
        <v>127</v>
      </c>
      <c r="U79" s="6">
        <f t="shared" si="14"/>
        <v>114</v>
      </c>
      <c r="V79" s="20">
        <v>5.0000000000000001E-3</v>
      </c>
      <c r="W79" s="20">
        <v>3.5000000000000003E-2</v>
      </c>
      <c r="X79" s="21" t="s">
        <v>44</v>
      </c>
      <c r="Y79" s="22">
        <f t="shared" si="3"/>
        <v>0.125</v>
      </c>
      <c r="Z79" s="24"/>
      <c r="AA79" s="22"/>
      <c r="AB79" s="79">
        <f t="shared" si="27"/>
        <v>43629.421137198005</v>
      </c>
      <c r="AC79" s="79">
        <f t="shared" si="28"/>
        <v>43629.296137198005</v>
      </c>
      <c r="AD79" s="25">
        <f t="shared" si="36"/>
        <v>1.7857205313412123</v>
      </c>
      <c r="AE79" s="79">
        <f t="shared" si="29"/>
        <v>43629.421137198005</v>
      </c>
      <c r="AF79" s="79">
        <f t="shared" si="30"/>
        <v>43629.296137198005</v>
      </c>
      <c r="AG79" s="25">
        <f t="shared" si="37"/>
        <v>1.7857205313412123</v>
      </c>
      <c r="AH79" s="14">
        <f t="shared" si="31"/>
        <v>1.1176E-2</v>
      </c>
      <c r="AI79" s="14">
        <f t="shared" si="32"/>
        <v>5.5880000000000003E-4</v>
      </c>
      <c r="AJ79" s="14">
        <f t="shared" si="38"/>
        <v>1.17348E-2</v>
      </c>
      <c r="AK79" s="29"/>
      <c r="AL79" s="30"/>
      <c r="AM79" s="6"/>
      <c r="AN79" s="31"/>
      <c r="AO79" s="6">
        <f t="shared" si="33"/>
        <v>28</v>
      </c>
      <c r="AP79" s="74">
        <f t="shared" si="34"/>
        <v>5.0000000000000001E-3</v>
      </c>
    </row>
    <row r="80" spans="1:42" x14ac:dyDescent="0.3">
      <c r="A80" t="s">
        <v>20</v>
      </c>
      <c r="B80">
        <v>1</v>
      </c>
      <c r="C80" s="14">
        <v>0.25037037037037035</v>
      </c>
      <c r="D80" s="14">
        <f>SUM(AJ72:AJ80)</f>
        <v>0.40132101199999998</v>
      </c>
      <c r="E80" s="14"/>
      <c r="G80" s="33">
        <f t="shared" si="1"/>
        <v>7.3832952482043765</v>
      </c>
      <c r="H80" s="6"/>
      <c r="I80" s="84"/>
      <c r="J80" t="s">
        <v>35</v>
      </c>
      <c r="K80" s="6">
        <v>102.9</v>
      </c>
      <c r="L80" s="26">
        <f t="shared" si="39"/>
        <v>602.81338980354724</v>
      </c>
      <c r="M80" s="6">
        <f t="shared" si="18"/>
        <v>970.13411199999996</v>
      </c>
      <c r="N80" s="6">
        <f t="shared" si="35"/>
        <v>4.8999999999999773</v>
      </c>
      <c r="O80" s="6">
        <f t="shared" si="40"/>
        <v>7.8857855999999638</v>
      </c>
      <c r="P80" s="6">
        <f t="shared" ref="P80:P136" si="41">L$136-L80</f>
        <v>327.54247594050742</v>
      </c>
      <c r="Q80" s="6">
        <f t="shared" si="26"/>
        <v>527.12851839999996</v>
      </c>
      <c r="R80" s="1">
        <v>6832.24</v>
      </c>
      <c r="S80" s="1">
        <v>178</v>
      </c>
      <c r="T80" s="1">
        <v>282</v>
      </c>
      <c r="U80" s="6">
        <f t="shared" si="14"/>
        <v>-108.76000000000022</v>
      </c>
      <c r="V80" s="20">
        <v>-5.0000000000000001E-3</v>
      </c>
      <c r="W80" s="20">
        <v>5.8999999999999997E-2</v>
      </c>
      <c r="X80" s="21" t="s">
        <v>44</v>
      </c>
      <c r="Y80" s="22">
        <f t="shared" si="3"/>
        <v>0.125</v>
      </c>
      <c r="Z80" s="24"/>
      <c r="AA80" s="22"/>
      <c r="AB80" s="79">
        <f t="shared" si="27"/>
        <v>43629.432637302009</v>
      </c>
      <c r="AC80" s="79">
        <f t="shared" si="28"/>
        <v>43629.307637302009</v>
      </c>
      <c r="AD80" s="25">
        <f t="shared" si="36"/>
        <v>1.7972206353442743</v>
      </c>
      <c r="AE80" s="79">
        <f t="shared" si="29"/>
        <v>43629.432637302009</v>
      </c>
      <c r="AF80" s="79">
        <f t="shared" si="30"/>
        <v>43629.307637302009</v>
      </c>
      <c r="AG80" s="25">
        <f t="shared" si="37"/>
        <v>1.7972206353442743</v>
      </c>
      <c r="AH80" s="14">
        <f t="shared" si="31"/>
        <v>1.095247999999995E-2</v>
      </c>
      <c r="AI80" s="14">
        <f t="shared" si="32"/>
        <v>5.4762399999999753E-4</v>
      </c>
      <c r="AJ80" s="14">
        <f t="shared" si="38"/>
        <v>1.1500103999999949E-2</v>
      </c>
      <c r="AK80" s="29"/>
      <c r="AL80" s="30"/>
      <c r="AM80" s="6"/>
      <c r="AN80" s="31"/>
      <c r="AO80" s="6">
        <f t="shared" si="33"/>
        <v>32.75</v>
      </c>
      <c r="AP80" s="74">
        <f t="shared" si="34"/>
        <v>-5.0000000000000001E-3</v>
      </c>
    </row>
    <row r="81" spans="1:42" hidden="1" x14ac:dyDescent="0.3">
      <c r="C81" s="14"/>
      <c r="D81" s="14"/>
      <c r="E81" s="14"/>
      <c r="G81" s="33">
        <f t="shared" si="1"/>
        <v>7.4114587681833655</v>
      </c>
      <c r="H81" s="6"/>
      <c r="I81" s="84"/>
      <c r="J81" t="s">
        <v>138</v>
      </c>
      <c r="K81" s="6">
        <v>0.5</v>
      </c>
      <c r="L81" s="26">
        <f>L$80+K81</f>
        <v>603.31338980354724</v>
      </c>
      <c r="M81" s="6">
        <f t="shared" si="18"/>
        <v>970.93878399999994</v>
      </c>
      <c r="N81" s="6">
        <f t="shared" si="35"/>
        <v>0.5</v>
      </c>
      <c r="O81" s="6">
        <f t="shared" si="40"/>
        <v>0.80467200000000005</v>
      </c>
      <c r="P81" s="6">
        <f t="shared" si="41"/>
        <v>327.04247594050742</v>
      </c>
      <c r="Q81" s="6">
        <f t="shared" si="26"/>
        <v>526.32384639999998</v>
      </c>
      <c r="R81" s="1">
        <v>6880</v>
      </c>
      <c r="S81" s="1">
        <v>35</v>
      </c>
      <c r="T81" s="1">
        <v>1</v>
      </c>
      <c r="U81" s="6">
        <f t="shared" si="14"/>
        <v>47.760000000000218</v>
      </c>
      <c r="V81" s="20">
        <v>6.0000000000000001E-3</v>
      </c>
      <c r="W81" s="20">
        <v>2.1999999999999999E-2</v>
      </c>
      <c r="X81" s="21" t="s">
        <v>44</v>
      </c>
      <c r="Y81" s="22">
        <f t="shared" si="3"/>
        <v>0.125</v>
      </c>
      <c r="Z81" s="24"/>
      <c r="AA81" s="22"/>
      <c r="AB81" s="79">
        <f t="shared" si="27"/>
        <v>43629.433810782008</v>
      </c>
      <c r="AC81" s="79">
        <f t="shared" si="28"/>
        <v>43629.308810782008</v>
      </c>
      <c r="AD81" s="25">
        <f t="shared" si="36"/>
        <v>1.7983941153433989</v>
      </c>
      <c r="AE81" s="79">
        <f t="shared" si="29"/>
        <v>43629.433810782008</v>
      </c>
      <c r="AF81" s="79">
        <f t="shared" si="30"/>
        <v>43629.308810782008</v>
      </c>
      <c r="AG81" s="25">
        <f t="shared" si="37"/>
        <v>1.7983941153433989</v>
      </c>
      <c r="AH81" s="14">
        <f t="shared" si="31"/>
        <v>1.1176000000000001E-3</v>
      </c>
      <c r="AI81" s="14">
        <f t="shared" si="32"/>
        <v>5.5880000000000007E-5</v>
      </c>
      <c r="AJ81" s="14">
        <f t="shared" si="38"/>
        <v>1.17348E-3</v>
      </c>
      <c r="AK81" s="29"/>
      <c r="AL81" s="30"/>
      <c r="AM81" s="6"/>
      <c r="AN81" s="31"/>
      <c r="AO81" s="6">
        <f t="shared" si="33"/>
        <v>27.6</v>
      </c>
      <c r="AP81" s="74">
        <f t="shared" si="34"/>
        <v>6.0000000000000001E-3</v>
      </c>
    </row>
    <row r="82" spans="1:42" hidden="1" x14ac:dyDescent="0.3">
      <c r="C82" s="14"/>
      <c r="D82" s="14"/>
      <c r="E82" s="14"/>
      <c r="G82" s="33">
        <f t="shared" si="1"/>
        <v>7.4273007481824607</v>
      </c>
      <c r="H82" s="6"/>
      <c r="I82" s="84"/>
      <c r="J82" t="s">
        <v>139</v>
      </c>
      <c r="K82" s="6">
        <v>0.8</v>
      </c>
      <c r="L82" s="26">
        <f t="shared" ref="L82:L93" si="42">L$80+K82</f>
        <v>603.61338980354719</v>
      </c>
      <c r="M82" s="6">
        <f t="shared" si="18"/>
        <v>971.42158719999986</v>
      </c>
      <c r="N82" s="6">
        <f t="shared" si="35"/>
        <v>0.29999999999995453</v>
      </c>
      <c r="O82" s="6">
        <f t="shared" si="40"/>
        <v>0.48280319999992682</v>
      </c>
      <c r="P82" s="6">
        <f t="shared" si="41"/>
        <v>326.74247594050746</v>
      </c>
      <c r="Q82" s="6">
        <f t="shared" si="26"/>
        <v>525.84104320000006</v>
      </c>
      <c r="R82" s="1">
        <v>6861</v>
      </c>
      <c r="S82" s="1">
        <v>0</v>
      </c>
      <c r="T82" s="1">
        <v>18</v>
      </c>
      <c r="U82" s="6">
        <f t="shared" si="14"/>
        <v>-19</v>
      </c>
      <c r="V82" s="20">
        <v>-1.0999999999999999E-2</v>
      </c>
      <c r="W82" s="20">
        <v>0</v>
      </c>
      <c r="X82" s="21" t="s">
        <v>44</v>
      </c>
      <c r="Y82" s="22">
        <f t="shared" ref="Y82:Y86" si="43">3/24</f>
        <v>0.125</v>
      </c>
      <c r="Z82" s="24"/>
      <c r="AA82" s="22"/>
      <c r="AB82" s="79">
        <f t="shared" si="27"/>
        <v>43629.434470864508</v>
      </c>
      <c r="AC82" s="79">
        <f t="shared" si="28"/>
        <v>43629.309470864508</v>
      </c>
      <c r="AD82" s="25">
        <f t="shared" si="36"/>
        <v>1.7990541978433612</v>
      </c>
      <c r="AE82" s="79">
        <f t="shared" si="29"/>
        <v>43629.434470864508</v>
      </c>
      <c r="AF82" s="79">
        <f t="shared" si="30"/>
        <v>43629.309470864508</v>
      </c>
      <c r="AG82" s="25">
        <f t="shared" si="37"/>
        <v>1.7990541978433612</v>
      </c>
      <c r="AH82" s="14">
        <f t="shared" si="31"/>
        <v>6.2864999999990472E-4</v>
      </c>
      <c r="AI82" s="14">
        <f t="shared" si="32"/>
        <v>3.1432499999995237E-5</v>
      </c>
      <c r="AJ82" s="14">
        <f t="shared" si="38"/>
        <v>6.6008249999989998E-4</v>
      </c>
      <c r="AK82" s="29">
        <v>32</v>
      </c>
      <c r="AL82" s="30"/>
      <c r="AM82" s="6"/>
      <c r="AN82" s="31"/>
      <c r="AO82" s="6">
        <f t="shared" si="33"/>
        <v>36.049999999999997</v>
      </c>
      <c r="AP82" s="74">
        <f t="shared" si="34"/>
        <v>-1.0999999999999999E-2</v>
      </c>
    </row>
    <row r="83" spans="1:42" hidden="1" x14ac:dyDescent="0.3">
      <c r="C83" s="14"/>
      <c r="D83" s="14"/>
      <c r="E83" s="14"/>
      <c r="G83" s="33">
        <f t="shared" si="1"/>
        <v>7.641343500232324</v>
      </c>
      <c r="H83" s="6"/>
      <c r="I83" s="84"/>
      <c r="J83" t="s">
        <v>140</v>
      </c>
      <c r="K83" s="6">
        <v>4.5999999999999996</v>
      </c>
      <c r="L83" s="26">
        <f t="shared" si="42"/>
        <v>607.41338980354726</v>
      </c>
      <c r="M83" s="6">
        <f t="shared" si="18"/>
        <v>977.5370944</v>
      </c>
      <c r="N83" s="6">
        <f t="shared" si="35"/>
        <v>3.8000000000000682</v>
      </c>
      <c r="O83" s="6">
        <f t="shared" si="40"/>
        <v>6.1155072000001098</v>
      </c>
      <c r="P83" s="6">
        <f t="shared" si="41"/>
        <v>322.94247594050739</v>
      </c>
      <c r="Q83" s="6">
        <f t="shared" si="26"/>
        <v>519.72553599999992</v>
      </c>
      <c r="R83" s="1">
        <v>6925</v>
      </c>
      <c r="S83" s="1">
        <v>133</v>
      </c>
      <c r="T83" s="1">
        <v>77</v>
      </c>
      <c r="U83" s="6">
        <f t="shared" si="14"/>
        <v>64</v>
      </c>
      <c r="V83" s="20">
        <v>4.0000000000000001E-3</v>
      </c>
      <c r="W83" s="20">
        <v>0.02</v>
      </c>
      <c r="X83" s="21" t="s">
        <v>44</v>
      </c>
      <c r="Y83" s="22">
        <f t="shared" si="43"/>
        <v>0.125</v>
      </c>
      <c r="Z83" s="24"/>
      <c r="AA83" s="22"/>
      <c r="AB83" s="79">
        <f t="shared" si="27"/>
        <v>43629.44338931251</v>
      </c>
      <c r="AC83" s="79">
        <f t="shared" si="28"/>
        <v>43629.31838931251</v>
      </c>
      <c r="AD83" s="25">
        <f t="shared" si="36"/>
        <v>1.8079726458454388</v>
      </c>
      <c r="AE83" s="79">
        <f t="shared" si="29"/>
        <v>43629.44338931251</v>
      </c>
      <c r="AF83" s="79">
        <f t="shared" si="30"/>
        <v>43629.31838931251</v>
      </c>
      <c r="AG83" s="25">
        <f t="shared" si="37"/>
        <v>1.8079726458454388</v>
      </c>
      <c r="AH83" s="14">
        <f t="shared" si="31"/>
        <v>8.4937600000001522E-3</v>
      </c>
      <c r="AI83" s="14">
        <f t="shared" si="32"/>
        <v>4.2468800000000764E-4</v>
      </c>
      <c r="AJ83" s="14">
        <f t="shared" si="38"/>
        <v>8.9184480000001603E-3</v>
      </c>
      <c r="AK83" s="29"/>
      <c r="AL83" s="30"/>
      <c r="AM83" s="6"/>
      <c r="AN83" s="31"/>
      <c r="AO83" s="6">
        <f t="shared" si="33"/>
        <v>28.4</v>
      </c>
      <c r="AP83" s="74">
        <f t="shared" si="34"/>
        <v>4.0000000000000001E-3</v>
      </c>
    </row>
    <row r="84" spans="1:42" hidden="1" x14ac:dyDescent="0.3">
      <c r="C84" s="14"/>
      <c r="D84" s="14"/>
      <c r="E84" s="14"/>
      <c r="G84" s="33">
        <f t="shared" si="1"/>
        <v>7.9053765002754517</v>
      </c>
      <c r="H84" s="6"/>
      <c r="I84" s="84"/>
      <c r="J84" t="s">
        <v>142</v>
      </c>
      <c r="K84" s="6">
        <v>9.6</v>
      </c>
      <c r="L84" s="26">
        <f t="shared" si="42"/>
        <v>612.41338980354726</v>
      </c>
      <c r="M84" s="6">
        <f t="shared" si="18"/>
        <v>985.58381440000005</v>
      </c>
      <c r="N84" s="6">
        <f t="shared" si="35"/>
        <v>5</v>
      </c>
      <c r="O84" s="6">
        <f t="shared" si="40"/>
        <v>8.0467200000000005</v>
      </c>
      <c r="P84" s="6">
        <f t="shared" si="41"/>
        <v>317.94247594050739</v>
      </c>
      <c r="Q84" s="6">
        <f t="shared" si="26"/>
        <v>511.67881599999998</v>
      </c>
      <c r="R84" s="1">
        <v>6907</v>
      </c>
      <c r="S84" s="1">
        <v>41</v>
      </c>
      <c r="T84" s="1">
        <v>248</v>
      </c>
      <c r="U84" s="6">
        <f t="shared" si="14"/>
        <v>-18</v>
      </c>
      <c r="V84" s="35">
        <v>-8.0000000000000002E-3</v>
      </c>
      <c r="W84" s="20">
        <v>0.01</v>
      </c>
      <c r="X84" s="21" t="s">
        <v>44</v>
      </c>
      <c r="Y84" s="22">
        <f t="shared" si="43"/>
        <v>0.125</v>
      </c>
      <c r="Z84" s="24"/>
      <c r="AA84" s="22"/>
      <c r="AB84" s="79">
        <f t="shared" si="27"/>
        <v>43629.454390687511</v>
      </c>
      <c r="AC84" s="79">
        <f t="shared" si="28"/>
        <v>43629.329390687511</v>
      </c>
      <c r="AD84" s="25">
        <f t="shared" si="36"/>
        <v>1.8189740208472358</v>
      </c>
      <c r="AE84" s="79">
        <f t="shared" si="29"/>
        <v>43629.454390687511</v>
      </c>
      <c r="AF84" s="79">
        <f t="shared" si="30"/>
        <v>43629.329390687511</v>
      </c>
      <c r="AG84" s="25">
        <f t="shared" si="37"/>
        <v>1.8189740208472358</v>
      </c>
      <c r="AH84" s="14">
        <f t="shared" si="31"/>
        <v>1.0477500000000001E-2</v>
      </c>
      <c r="AI84" s="14">
        <f t="shared" si="32"/>
        <v>5.2387500000000004E-4</v>
      </c>
      <c r="AJ84" s="14">
        <f t="shared" si="38"/>
        <v>1.1001375000000001E-2</v>
      </c>
      <c r="AK84" s="29">
        <v>32</v>
      </c>
      <c r="AL84" s="30"/>
      <c r="AM84" s="6"/>
      <c r="AN84" s="31"/>
      <c r="AO84" s="6">
        <f t="shared" si="33"/>
        <v>34.4</v>
      </c>
      <c r="AP84" s="74">
        <f t="shared" si="34"/>
        <v>-8.0000000000000002E-3</v>
      </c>
    </row>
    <row r="85" spans="1:42" hidden="1" x14ac:dyDescent="0.3">
      <c r="C85" s="14"/>
      <c r="D85" s="14"/>
      <c r="E85" s="14"/>
      <c r="G85" s="33">
        <f t="shared" si="1"/>
        <v>8.3201483402517624</v>
      </c>
      <c r="H85" s="6"/>
      <c r="I85" s="84"/>
      <c r="J85" t="s">
        <v>141</v>
      </c>
      <c r="K85" s="6">
        <v>15</v>
      </c>
      <c r="L85" s="26">
        <f t="shared" si="42"/>
        <v>617.81338980354724</v>
      </c>
      <c r="M85" s="6">
        <f t="shared" si="18"/>
        <v>994.274272</v>
      </c>
      <c r="N85" s="6">
        <f t="shared" si="35"/>
        <v>5.3999999999999773</v>
      </c>
      <c r="O85" s="6">
        <f t="shared" si="40"/>
        <v>8.6904575999999647</v>
      </c>
      <c r="P85" s="6">
        <f t="shared" si="41"/>
        <v>312.54247594050742</v>
      </c>
      <c r="Q85" s="6">
        <f t="shared" si="26"/>
        <v>502.98835839999998</v>
      </c>
      <c r="R85" s="1">
        <v>7250</v>
      </c>
      <c r="S85" s="1">
        <v>609</v>
      </c>
      <c r="T85" s="1">
        <v>35</v>
      </c>
      <c r="U85" s="6">
        <f t="shared" si="14"/>
        <v>343</v>
      </c>
      <c r="V85" s="20">
        <v>2.3E-2</v>
      </c>
      <c r="W85" s="20">
        <v>7.0000000000000007E-2</v>
      </c>
      <c r="X85" s="21" t="s">
        <v>44</v>
      </c>
      <c r="Y85" s="22">
        <f t="shared" si="43"/>
        <v>0.125</v>
      </c>
      <c r="Z85" s="24"/>
      <c r="AA85" s="22"/>
      <c r="AB85" s="79">
        <f t="shared" si="27"/>
        <v>43629.47167284751</v>
      </c>
      <c r="AC85" s="79">
        <f t="shared" si="28"/>
        <v>43629.34667284751</v>
      </c>
      <c r="AD85" s="25">
        <f t="shared" si="36"/>
        <v>1.8362561808462488</v>
      </c>
      <c r="AE85" s="79">
        <f t="shared" si="29"/>
        <v>43629.47167284751</v>
      </c>
      <c r="AF85" s="79">
        <f t="shared" si="30"/>
        <v>43629.34667284751</v>
      </c>
      <c r="AG85" s="25">
        <f t="shared" si="37"/>
        <v>1.8362561808462488</v>
      </c>
      <c r="AH85" s="14">
        <f t="shared" si="31"/>
        <v>1.6459199999999934E-2</v>
      </c>
      <c r="AI85" s="14">
        <f t="shared" si="32"/>
        <v>8.2295999999999671E-4</v>
      </c>
      <c r="AJ85" s="14">
        <f t="shared" si="38"/>
        <v>1.7282159999999932E-2</v>
      </c>
      <c r="AK85" s="29">
        <v>22</v>
      </c>
      <c r="AL85" s="30"/>
      <c r="AM85" s="6"/>
      <c r="AN85" s="31"/>
      <c r="AO85" s="6">
        <f t="shared" si="33"/>
        <v>20.8</v>
      </c>
      <c r="AP85" s="74">
        <f t="shared" si="34"/>
        <v>2.3E-2</v>
      </c>
    </row>
    <row r="86" spans="1:42" hidden="1" x14ac:dyDescent="0.3">
      <c r="C86" s="14"/>
      <c r="D86" s="14"/>
      <c r="E86" s="14"/>
      <c r="F86" s="34" t="s">
        <v>11</v>
      </c>
      <c r="G86" s="33">
        <f t="shared" si="1"/>
        <v>9.5499553802073933</v>
      </c>
      <c r="H86" s="6"/>
      <c r="I86" s="84"/>
      <c r="J86" t="s">
        <v>143</v>
      </c>
      <c r="K86" s="6">
        <v>41.2</v>
      </c>
      <c r="L86" s="26">
        <f t="shared" si="42"/>
        <v>644.01338980354728</v>
      </c>
      <c r="M86" s="6">
        <f t="shared" si="18"/>
        <v>1036.4390848</v>
      </c>
      <c r="N86" s="6">
        <f t="shared" si="35"/>
        <v>26.200000000000045</v>
      </c>
      <c r="O86" s="6">
        <f t="shared" si="40"/>
        <v>42.164812800000078</v>
      </c>
      <c r="P86" s="6">
        <f t="shared" si="41"/>
        <v>286.34247594050737</v>
      </c>
      <c r="Q86" s="6">
        <f t="shared" si="26"/>
        <v>460.82354559999993</v>
      </c>
      <c r="R86" s="1">
        <v>4937</v>
      </c>
      <c r="S86" s="1">
        <v>115</v>
      </c>
      <c r="T86" s="1">
        <v>2451</v>
      </c>
      <c r="U86" s="6">
        <f t="shared" si="14"/>
        <v>-2313</v>
      </c>
      <c r="V86" s="20">
        <v>-1.6E-2</v>
      </c>
      <c r="W86" s="20">
        <v>1.4999999999999999E-2</v>
      </c>
      <c r="X86" s="21" t="s">
        <v>44</v>
      </c>
      <c r="Y86" s="22">
        <f t="shared" si="43"/>
        <v>0.125</v>
      </c>
      <c r="Z86" s="24"/>
      <c r="AA86" s="22"/>
      <c r="AB86" s="79">
        <f t="shared" si="27"/>
        <v>43629.522914807509</v>
      </c>
      <c r="AC86" s="79">
        <f t="shared" si="28"/>
        <v>43629.397914807509</v>
      </c>
      <c r="AD86" s="25">
        <f t="shared" si="36"/>
        <v>1.8874981408444</v>
      </c>
      <c r="AE86" s="79">
        <f t="shared" si="29"/>
        <v>43629.522914807509</v>
      </c>
      <c r="AF86" s="79">
        <f t="shared" si="30"/>
        <v>43629.397914807509</v>
      </c>
      <c r="AG86" s="25">
        <f t="shared" si="37"/>
        <v>1.8874981408444</v>
      </c>
      <c r="AH86" s="14">
        <f t="shared" si="31"/>
        <v>4.8801866666666756E-2</v>
      </c>
      <c r="AI86" s="14">
        <f t="shared" si="32"/>
        <v>2.4400933333333379E-3</v>
      </c>
      <c r="AJ86" s="14">
        <f t="shared" si="38"/>
        <v>5.1241960000000093E-2</v>
      </c>
      <c r="AK86" s="29">
        <v>36</v>
      </c>
      <c r="AL86" s="30"/>
      <c r="AM86" s="6"/>
      <c r="AN86" s="31"/>
      <c r="AO86" s="6">
        <f t="shared" si="33"/>
        <v>38.799999999999997</v>
      </c>
      <c r="AP86" s="74">
        <f t="shared" si="34"/>
        <v>-1.6E-2</v>
      </c>
    </row>
    <row r="87" spans="1:42" hidden="1" x14ac:dyDescent="0.3">
      <c r="C87" s="14"/>
      <c r="D87" s="14"/>
      <c r="E87" s="14"/>
      <c r="F87" s="34" t="s">
        <v>65</v>
      </c>
      <c r="G87" s="33">
        <f t="shared" si="1"/>
        <v>10.58797613211209</v>
      </c>
      <c r="H87" s="6"/>
      <c r="I87" s="84"/>
      <c r="J87" t="s">
        <v>144</v>
      </c>
      <c r="K87" s="6">
        <v>42.1</v>
      </c>
      <c r="L87" s="26">
        <f t="shared" si="42"/>
        <v>644.91338980354726</v>
      </c>
      <c r="M87" s="6">
        <f t="shared" si="18"/>
        <v>1037.8874943999999</v>
      </c>
      <c r="N87" s="6">
        <f t="shared" si="35"/>
        <v>0.89999999999997726</v>
      </c>
      <c r="O87" s="6">
        <f t="shared" si="40"/>
        <v>1.4484095999999635</v>
      </c>
      <c r="P87" s="6">
        <f t="shared" si="41"/>
        <v>285.44247594050739</v>
      </c>
      <c r="Q87" s="6">
        <f t="shared" si="26"/>
        <v>459.37513599999994</v>
      </c>
      <c r="R87" s="1">
        <v>4885</v>
      </c>
      <c r="S87" s="1">
        <v>0</v>
      </c>
      <c r="T87" s="1">
        <v>116</v>
      </c>
      <c r="U87" s="6">
        <f t="shared" si="14"/>
        <v>-52</v>
      </c>
      <c r="V87" s="20">
        <v>-2.3E-2</v>
      </c>
      <c r="W87" s="20">
        <v>-1.4999999999999999E-2</v>
      </c>
      <c r="X87" s="36" t="s">
        <v>45</v>
      </c>
      <c r="Y87" s="22">
        <f t="shared" ref="Y87:Y92" si="44">2/24</f>
        <v>8.3333333333333329E-2</v>
      </c>
      <c r="Z87" s="24"/>
      <c r="AA87" s="22"/>
      <c r="AB87" s="79">
        <f t="shared" si="27"/>
        <v>43629.524499005507</v>
      </c>
      <c r="AC87" s="79">
        <f t="shared" si="28"/>
        <v>43629.441165672171</v>
      </c>
      <c r="AD87" s="25">
        <f t="shared" si="36"/>
        <v>1.8890823388428544</v>
      </c>
      <c r="AE87" s="79">
        <f t="shared" si="29"/>
        <v>43629.524499005507</v>
      </c>
      <c r="AF87" s="79">
        <f t="shared" si="30"/>
        <v>43629.441165672171</v>
      </c>
      <c r="AG87" s="25">
        <f t="shared" si="37"/>
        <v>1.8890823388428544</v>
      </c>
      <c r="AH87" s="14">
        <f t="shared" si="31"/>
        <v>1.5087599999999621E-3</v>
      </c>
      <c r="AI87" s="14">
        <f t="shared" si="32"/>
        <v>7.5437999999998108E-5</v>
      </c>
      <c r="AJ87" s="14">
        <f t="shared" si="38"/>
        <v>1.5841979999999603E-3</v>
      </c>
      <c r="AK87" s="29">
        <v>40</v>
      </c>
      <c r="AL87" s="30"/>
      <c r="AM87" s="6"/>
      <c r="AN87" s="31"/>
      <c r="AO87" s="6">
        <f t="shared" si="33"/>
        <v>42.65</v>
      </c>
      <c r="AP87" s="74">
        <f t="shared" si="34"/>
        <v>-2.3E-2</v>
      </c>
    </row>
    <row r="88" spans="1:42" hidden="1" x14ac:dyDescent="0.3">
      <c r="C88" s="14"/>
      <c r="D88" s="14"/>
      <c r="E88" s="14"/>
      <c r="F88" s="34" t="s">
        <v>65</v>
      </c>
      <c r="G88" s="33">
        <f t="shared" si="1"/>
        <v>10.689364804071374</v>
      </c>
      <c r="H88" s="6"/>
      <c r="I88" s="84"/>
      <c r="J88" t="s">
        <v>145</v>
      </c>
      <c r="K88" s="6">
        <v>44.5</v>
      </c>
      <c r="L88" s="26">
        <f t="shared" si="42"/>
        <v>647.31338980354724</v>
      </c>
      <c r="M88" s="6">
        <f t="shared" si="18"/>
        <v>1041.74992</v>
      </c>
      <c r="N88" s="6">
        <f t="shared" si="35"/>
        <v>2.3999999999999773</v>
      </c>
      <c r="O88" s="6">
        <f t="shared" si="40"/>
        <v>3.8624255999999635</v>
      </c>
      <c r="P88" s="6">
        <f t="shared" si="41"/>
        <v>283.04247594050742</v>
      </c>
      <c r="Q88" s="6">
        <f t="shared" si="26"/>
        <v>455.5127104</v>
      </c>
      <c r="R88" s="1">
        <v>4518</v>
      </c>
      <c r="S88" s="1">
        <v>27</v>
      </c>
      <c r="T88" s="1">
        <v>527</v>
      </c>
      <c r="U88" s="6">
        <f t="shared" si="14"/>
        <v>-367</v>
      </c>
      <c r="V88" s="20">
        <v>-2.5999999999999999E-2</v>
      </c>
      <c r="W88" s="20">
        <v>1.2999999999999999E-2</v>
      </c>
      <c r="X88" s="36" t="s">
        <v>45</v>
      </c>
      <c r="Y88" s="22">
        <f t="shared" si="44"/>
        <v>8.3333333333333329E-2</v>
      </c>
      <c r="Z88" s="24"/>
      <c r="AA88" s="22"/>
      <c r="AB88" s="79">
        <f t="shared" si="27"/>
        <v>43629.528723533505</v>
      </c>
      <c r="AC88" s="79">
        <f t="shared" si="28"/>
        <v>43629.44539020017</v>
      </c>
      <c r="AD88" s="25">
        <f t="shared" si="36"/>
        <v>1.8933068668411579</v>
      </c>
      <c r="AE88" s="79">
        <f t="shared" si="29"/>
        <v>43629.528723533505</v>
      </c>
      <c r="AF88" s="79">
        <f t="shared" si="30"/>
        <v>43629.44539020017</v>
      </c>
      <c r="AG88" s="25">
        <f t="shared" si="37"/>
        <v>1.8933068668411579</v>
      </c>
      <c r="AH88" s="14">
        <f t="shared" si="31"/>
        <v>4.023359999999962E-3</v>
      </c>
      <c r="AI88" s="14">
        <f t="shared" si="32"/>
        <v>2.011679999999981E-4</v>
      </c>
      <c r="AJ88" s="14">
        <f t="shared" si="38"/>
        <v>4.2245279999999601E-3</v>
      </c>
      <c r="AK88" s="29">
        <v>40</v>
      </c>
      <c r="AL88" s="30"/>
      <c r="AM88" s="6"/>
      <c r="AN88" s="31"/>
      <c r="AO88" s="6">
        <f t="shared" si="33"/>
        <v>44.3</v>
      </c>
      <c r="AP88" s="74">
        <f t="shared" si="34"/>
        <v>-2.5999999999999999E-2</v>
      </c>
    </row>
    <row r="89" spans="1:42" hidden="1" x14ac:dyDescent="0.3">
      <c r="C89" s="14"/>
      <c r="D89" s="14"/>
      <c r="E89" s="14"/>
      <c r="G89" s="33">
        <f t="shared" si="1"/>
        <v>10.954101892013568</v>
      </c>
      <c r="H89" s="6"/>
      <c r="I89" s="84"/>
      <c r="J89" t="s">
        <v>146</v>
      </c>
      <c r="K89" s="6">
        <v>49.2</v>
      </c>
      <c r="L89" s="26">
        <f t="shared" si="42"/>
        <v>652.01338980354728</v>
      </c>
      <c r="M89" s="6">
        <f t="shared" si="18"/>
        <v>1049.3138368</v>
      </c>
      <c r="N89" s="6">
        <f t="shared" si="35"/>
        <v>4.7000000000000455</v>
      </c>
      <c r="O89" s="6">
        <f t="shared" si="40"/>
        <v>7.563916800000074</v>
      </c>
      <c r="P89" s="6">
        <f t="shared" si="41"/>
        <v>278.34247594050737</v>
      </c>
      <c r="Q89" s="6">
        <f t="shared" si="26"/>
        <v>447.94879359999993</v>
      </c>
      <c r="R89" s="1">
        <v>4396</v>
      </c>
      <c r="S89" s="1">
        <v>97</v>
      </c>
      <c r="T89" s="1">
        <v>202</v>
      </c>
      <c r="U89" s="6">
        <f t="shared" si="14"/>
        <v>-122</v>
      </c>
      <c r="V89" s="20">
        <v>-7.0000000000000001E-3</v>
      </c>
      <c r="W89" s="20">
        <v>2.5999999999999999E-2</v>
      </c>
      <c r="X89" s="36" t="s">
        <v>45</v>
      </c>
      <c r="Y89" s="22">
        <f t="shared" si="44"/>
        <v>8.3333333333333329E-2</v>
      </c>
      <c r="Z89" s="24"/>
      <c r="AA89" s="22"/>
      <c r="AB89" s="79">
        <f t="shared" si="27"/>
        <v>43629.539754245503</v>
      </c>
      <c r="AC89" s="79">
        <f t="shared" si="28"/>
        <v>43629.456420912167</v>
      </c>
      <c r="AD89" s="25">
        <f t="shared" si="36"/>
        <v>1.9043375788387493</v>
      </c>
      <c r="AE89" s="79">
        <f t="shared" si="29"/>
        <v>43629.539754245503</v>
      </c>
      <c r="AF89" s="79">
        <f t="shared" si="30"/>
        <v>43629.456420912167</v>
      </c>
      <c r="AG89" s="25">
        <f t="shared" si="37"/>
        <v>1.9043375788387493</v>
      </c>
      <c r="AH89" s="14">
        <f t="shared" si="31"/>
        <v>1.0505440000000102E-2</v>
      </c>
      <c r="AI89" s="14">
        <f t="shared" si="32"/>
        <v>5.2527200000000512E-4</v>
      </c>
      <c r="AJ89" s="14">
        <f t="shared" si="38"/>
        <v>1.1030712000000107E-2</v>
      </c>
      <c r="AK89" s="29">
        <v>30</v>
      </c>
      <c r="AL89" s="30"/>
      <c r="AM89" s="6"/>
      <c r="AN89" s="31"/>
      <c r="AO89" s="6">
        <f t="shared" si="33"/>
        <v>33.85</v>
      </c>
      <c r="AP89" s="74">
        <f t="shared" si="34"/>
        <v>-7.0000000000000001E-3</v>
      </c>
    </row>
    <row r="90" spans="1:42" hidden="1" x14ac:dyDescent="0.3">
      <c r="C90" s="14"/>
      <c r="D90" s="14"/>
      <c r="E90" s="14"/>
      <c r="F90" s="34" t="s">
        <v>11</v>
      </c>
      <c r="G90" s="33">
        <f t="shared" si="1"/>
        <v>11.030143395939376</v>
      </c>
      <c r="H90" s="6"/>
      <c r="I90" s="84"/>
      <c r="J90" t="s">
        <v>147</v>
      </c>
      <c r="K90" s="6">
        <v>51</v>
      </c>
      <c r="L90" s="26">
        <f t="shared" si="42"/>
        <v>653.81338980354724</v>
      </c>
      <c r="M90" s="6">
        <f t="shared" si="18"/>
        <v>1052.210656</v>
      </c>
      <c r="N90" s="6">
        <f t="shared" si="35"/>
        <v>1.7999999999999545</v>
      </c>
      <c r="O90" s="6">
        <f t="shared" si="40"/>
        <v>2.8968191999999271</v>
      </c>
      <c r="P90" s="6">
        <f t="shared" si="41"/>
        <v>276.54247594050742</v>
      </c>
      <c r="Q90" s="6">
        <f t="shared" si="26"/>
        <v>445.05197440000001</v>
      </c>
      <c r="R90" s="1">
        <v>4115</v>
      </c>
      <c r="S90" s="1">
        <v>0</v>
      </c>
      <c r="T90" s="1">
        <v>263</v>
      </c>
      <c r="U90" s="6">
        <f t="shared" si="14"/>
        <v>-281</v>
      </c>
      <c r="V90" s="20">
        <v>-2.5000000000000001E-2</v>
      </c>
      <c r="W90" s="20">
        <v>-5.0000000000000001E-3</v>
      </c>
      <c r="X90" s="36" t="s">
        <v>45</v>
      </c>
      <c r="Y90" s="22">
        <f t="shared" si="44"/>
        <v>8.3333333333333329E-2</v>
      </c>
      <c r="Z90" s="24"/>
      <c r="AA90" s="22"/>
      <c r="AB90" s="79">
        <f t="shared" si="27"/>
        <v>43629.5429226415</v>
      </c>
      <c r="AC90" s="79">
        <f t="shared" si="28"/>
        <v>43629.459589308164</v>
      </c>
      <c r="AD90" s="25">
        <f t="shared" si="36"/>
        <v>1.907505974835658</v>
      </c>
      <c r="AE90" s="79">
        <f t="shared" si="29"/>
        <v>43629.5429226415</v>
      </c>
      <c r="AF90" s="79">
        <f t="shared" si="30"/>
        <v>43629.459589308164</v>
      </c>
      <c r="AG90" s="25">
        <f t="shared" si="37"/>
        <v>1.907505974835658</v>
      </c>
      <c r="AH90" s="14">
        <f t="shared" si="31"/>
        <v>3.0175199999999242E-3</v>
      </c>
      <c r="AI90" s="14">
        <f t="shared" si="32"/>
        <v>1.5087599999999622E-4</v>
      </c>
      <c r="AJ90" s="14">
        <f t="shared" si="38"/>
        <v>3.1683959999999206E-3</v>
      </c>
      <c r="AK90" s="29">
        <v>40</v>
      </c>
      <c r="AL90" s="30"/>
      <c r="AM90" s="6"/>
      <c r="AN90" s="31"/>
      <c r="AO90" s="6">
        <f t="shared" si="33"/>
        <v>43.75</v>
      </c>
      <c r="AP90" s="74">
        <f t="shared" si="34"/>
        <v>-2.5000000000000001E-2</v>
      </c>
    </row>
    <row r="91" spans="1:42" hidden="1" x14ac:dyDescent="0.3">
      <c r="C91" s="14"/>
      <c r="D91" s="14"/>
      <c r="E91" s="14"/>
      <c r="G91" s="33">
        <f t="shared" si="1"/>
        <v>11.813089251983911</v>
      </c>
      <c r="H91" s="6"/>
      <c r="I91" s="84"/>
      <c r="J91" t="s">
        <v>148</v>
      </c>
      <c r="K91" s="6">
        <v>64.900000000000006</v>
      </c>
      <c r="L91" s="26">
        <f t="shared" si="42"/>
        <v>667.71338980354722</v>
      </c>
      <c r="M91" s="6">
        <f t="shared" si="18"/>
        <v>1074.5805376000001</v>
      </c>
      <c r="N91" s="6">
        <f t="shared" si="35"/>
        <v>13.899999999999977</v>
      </c>
      <c r="O91" s="6">
        <f t="shared" si="40"/>
        <v>22.369881599999964</v>
      </c>
      <c r="P91" s="6">
        <f t="shared" si="41"/>
        <v>262.64247594050744</v>
      </c>
      <c r="Q91" s="6">
        <f t="shared" si="26"/>
        <v>422.68209280000002</v>
      </c>
      <c r="R91" s="1">
        <v>4464</v>
      </c>
      <c r="S91" s="1">
        <v>522</v>
      </c>
      <c r="T91" s="1">
        <v>206</v>
      </c>
      <c r="U91" s="6">
        <f t="shared" si="14"/>
        <v>349</v>
      </c>
      <c r="V91" s="20">
        <v>4.0000000000000001E-3</v>
      </c>
      <c r="W91" s="20">
        <v>3.6999999999999998E-2</v>
      </c>
      <c r="X91" s="36" t="s">
        <v>45</v>
      </c>
      <c r="Y91" s="22">
        <f t="shared" si="44"/>
        <v>8.3333333333333329E-2</v>
      </c>
      <c r="Z91" s="24"/>
      <c r="AA91" s="22"/>
      <c r="AB91" s="79">
        <f t="shared" si="27"/>
        <v>43629.575545385502</v>
      </c>
      <c r="AC91" s="79">
        <f t="shared" si="28"/>
        <v>43629.492212052166</v>
      </c>
      <c r="AD91" s="25">
        <f t="shared" si="36"/>
        <v>1.9401287188375136</v>
      </c>
      <c r="AE91" s="79">
        <f t="shared" si="29"/>
        <v>43629.575545385502</v>
      </c>
      <c r="AF91" s="79">
        <f t="shared" si="30"/>
        <v>43629.492212052166</v>
      </c>
      <c r="AG91" s="25">
        <f t="shared" si="37"/>
        <v>1.9401287188375136</v>
      </c>
      <c r="AH91" s="14">
        <f t="shared" si="31"/>
        <v>3.1069279999999949E-2</v>
      </c>
      <c r="AI91" s="14">
        <f t="shared" si="32"/>
        <v>1.5534639999999975E-3</v>
      </c>
      <c r="AJ91" s="14">
        <f t="shared" si="38"/>
        <v>3.2622743999999947E-2</v>
      </c>
      <c r="AK91" s="29"/>
      <c r="AL91" s="30"/>
      <c r="AM91" s="6"/>
      <c r="AN91" s="31"/>
      <c r="AO91" s="6">
        <f t="shared" si="33"/>
        <v>28.4</v>
      </c>
      <c r="AP91" s="74">
        <f t="shared" si="34"/>
        <v>4.0000000000000001E-3</v>
      </c>
    </row>
    <row r="92" spans="1:42" hidden="1" x14ac:dyDescent="0.3">
      <c r="C92" s="14"/>
      <c r="D92" s="14"/>
      <c r="E92" s="14"/>
      <c r="F92" s="34" t="s">
        <v>10</v>
      </c>
      <c r="G92" s="33">
        <f t="shared" si="1"/>
        <v>11.966708451916929</v>
      </c>
      <c r="H92" s="6">
        <v>1</v>
      </c>
      <c r="I92" s="84"/>
      <c r="J92" t="s">
        <v>149</v>
      </c>
      <c r="K92" s="6">
        <v>66.900000000000006</v>
      </c>
      <c r="L92" s="26">
        <f t="shared" si="42"/>
        <v>669.71338980354722</v>
      </c>
      <c r="M92" s="6">
        <f t="shared" si="18"/>
        <v>1077.7992256</v>
      </c>
      <c r="N92" s="6">
        <f t="shared" si="35"/>
        <v>2</v>
      </c>
      <c r="O92" s="6">
        <f t="shared" si="40"/>
        <v>3.2186880000000002</v>
      </c>
      <c r="P92" s="6">
        <f t="shared" si="41"/>
        <v>260.64247594050744</v>
      </c>
      <c r="Q92" s="6">
        <f t="shared" si="26"/>
        <v>419.46340480000003</v>
      </c>
      <c r="R92" s="1">
        <v>4698</v>
      </c>
      <c r="S92" s="1">
        <v>262</v>
      </c>
      <c r="T92" s="1">
        <v>27</v>
      </c>
      <c r="U92" s="6">
        <f t="shared" si="14"/>
        <v>234</v>
      </c>
      <c r="V92" s="20">
        <v>2.5000000000000001E-2</v>
      </c>
      <c r="W92" s="20">
        <v>6.9000000000000006E-2</v>
      </c>
      <c r="X92" s="36" t="s">
        <v>45</v>
      </c>
      <c r="Y92" s="22">
        <f t="shared" si="44"/>
        <v>8.3333333333333329E-2</v>
      </c>
      <c r="Z92" s="24"/>
      <c r="AA92" s="22"/>
      <c r="AB92" s="79">
        <f t="shared" si="27"/>
        <v>43629.581946185499</v>
      </c>
      <c r="AC92" s="79">
        <f t="shared" si="28"/>
        <v>43629.498612852163</v>
      </c>
      <c r="AD92" s="25">
        <f t="shared" si="36"/>
        <v>1.9465295188347227</v>
      </c>
      <c r="AE92" s="79">
        <f t="shared" si="29"/>
        <v>43629.581946185499</v>
      </c>
      <c r="AF92" s="79">
        <f t="shared" si="30"/>
        <v>43629.498612852163</v>
      </c>
      <c r="AG92" s="25">
        <f t="shared" si="37"/>
        <v>1.9465295188347227</v>
      </c>
      <c r="AH92" s="14">
        <f t="shared" si="31"/>
        <v>6.0960000000000007E-3</v>
      </c>
      <c r="AI92" s="14">
        <f t="shared" si="32"/>
        <v>3.0480000000000004E-4</v>
      </c>
      <c r="AJ92" s="14">
        <f t="shared" si="38"/>
        <v>6.4008000000000008E-3</v>
      </c>
      <c r="AK92" s="29">
        <v>22</v>
      </c>
      <c r="AL92" s="30"/>
      <c r="AM92" s="6"/>
      <c r="AN92" s="31"/>
      <c r="AO92" s="6">
        <f t="shared" si="33"/>
        <v>20</v>
      </c>
      <c r="AP92" s="74">
        <f t="shared" si="34"/>
        <v>2.5000000000000001E-2</v>
      </c>
    </row>
    <row r="93" spans="1:42" x14ac:dyDescent="0.3">
      <c r="A93" t="s">
        <v>21</v>
      </c>
      <c r="B93">
        <v>1</v>
      </c>
      <c r="C93" s="14">
        <v>0.16458333333333333</v>
      </c>
      <c r="D93" s="14">
        <f>SUM(AH81:AH93)</f>
        <v>0.16030405666666669</v>
      </c>
      <c r="E93" s="14"/>
      <c r="G93" s="33">
        <f t="shared" si="1"/>
        <v>12.422957475995645</v>
      </c>
      <c r="H93" s="6">
        <v>1</v>
      </c>
      <c r="I93" s="84"/>
      <c r="J93" t="s">
        <v>36</v>
      </c>
      <c r="K93" s="6">
        <v>75</v>
      </c>
      <c r="L93" s="26">
        <f t="shared" si="42"/>
        <v>677.81338980354724</v>
      </c>
      <c r="M93" s="6">
        <f t="shared" si="18"/>
        <v>1090.834912</v>
      </c>
      <c r="N93" s="6">
        <f t="shared" si="35"/>
        <v>8.1000000000000227</v>
      </c>
      <c r="O93" s="6">
        <f t="shared" si="40"/>
        <v>13.035686400000037</v>
      </c>
      <c r="P93" s="6">
        <f t="shared" si="41"/>
        <v>252.54247594050742</v>
      </c>
      <c r="Q93" s="6">
        <f t="shared" si="26"/>
        <v>406.4277184</v>
      </c>
      <c r="R93" s="1">
        <v>4821</v>
      </c>
      <c r="S93" s="1">
        <v>69</v>
      </c>
      <c r="T93" s="1">
        <v>283</v>
      </c>
      <c r="U93" s="6">
        <f t="shared" si="14"/>
        <v>123</v>
      </c>
      <c r="V93" s="20">
        <v>1E-3</v>
      </c>
      <c r="W93" s="20">
        <v>2.1999999999999999E-2</v>
      </c>
      <c r="X93" s="21" t="s">
        <v>45</v>
      </c>
      <c r="Y93" s="22">
        <f>2/24</f>
        <v>8.3333333333333329E-2</v>
      </c>
      <c r="Z93" s="24"/>
      <c r="AA93" s="22"/>
      <c r="AB93" s="79">
        <f t="shared" si="27"/>
        <v>43629.600956561502</v>
      </c>
      <c r="AC93" s="79">
        <f t="shared" si="28"/>
        <v>43629.517623228166</v>
      </c>
      <c r="AD93" s="25">
        <f t="shared" si="36"/>
        <v>1.9655398948380025</v>
      </c>
      <c r="AE93" s="79">
        <f t="shared" si="29"/>
        <v>43629.600956561502</v>
      </c>
      <c r="AF93" s="79">
        <f t="shared" si="30"/>
        <v>43629.517623228166</v>
      </c>
      <c r="AG93" s="25">
        <f t="shared" si="37"/>
        <v>1.9655398948380025</v>
      </c>
      <c r="AH93" s="14">
        <f t="shared" si="31"/>
        <v>1.8105120000000051E-2</v>
      </c>
      <c r="AI93" s="14">
        <f t="shared" si="32"/>
        <v>9.0525600000000261E-4</v>
      </c>
      <c r="AJ93" s="14">
        <f t="shared" si="38"/>
        <v>1.9010376000000054E-2</v>
      </c>
      <c r="AK93" s="29"/>
      <c r="AL93" s="30"/>
      <c r="AM93" s="6"/>
      <c r="AN93" s="31"/>
      <c r="AO93" s="6">
        <f t="shared" si="33"/>
        <v>29.6</v>
      </c>
      <c r="AP93" s="74">
        <f t="shared" si="34"/>
        <v>1E-3</v>
      </c>
    </row>
    <row r="94" spans="1:42" hidden="1" x14ac:dyDescent="0.3">
      <c r="C94" s="14"/>
      <c r="D94" s="14"/>
      <c r="E94" s="14"/>
      <c r="G94" s="33">
        <f t="shared" si="1"/>
        <v>13.085883408319205</v>
      </c>
      <c r="H94" s="6">
        <v>1</v>
      </c>
      <c r="I94" s="84"/>
      <c r="J94" t="s">
        <v>150</v>
      </c>
      <c r="K94" s="6">
        <v>10.199999999999999</v>
      </c>
      <c r="L94" s="26">
        <f>L$93+K94</f>
        <v>688.01338980354728</v>
      </c>
      <c r="M94" s="6">
        <f t="shared" si="18"/>
        <v>1107.2502208000001</v>
      </c>
      <c r="N94" s="6">
        <f t="shared" si="35"/>
        <v>10.200000000000045</v>
      </c>
      <c r="O94" s="6">
        <f t="shared" si="40"/>
        <v>16.415308800000073</v>
      </c>
      <c r="P94" s="6">
        <f t="shared" si="41"/>
        <v>242.34247594050737</v>
      </c>
      <c r="Q94" s="6">
        <f t="shared" si="26"/>
        <v>390.0124095999999</v>
      </c>
      <c r="R94" s="1">
        <v>5217</v>
      </c>
      <c r="S94" s="1">
        <v>460</v>
      </c>
      <c r="T94" s="1">
        <v>71</v>
      </c>
      <c r="U94" s="6">
        <f t="shared" si="14"/>
        <v>396</v>
      </c>
      <c r="V94" s="20">
        <v>5.0000000000000001E-3</v>
      </c>
      <c r="W94" s="20">
        <v>2.5000000000000001E-2</v>
      </c>
      <c r="X94" s="21" t="s">
        <v>45</v>
      </c>
      <c r="Y94" s="22">
        <f t="shared" ref="Y94:Y136" si="45">2/24</f>
        <v>8.3333333333333329E-2</v>
      </c>
      <c r="Z94" s="24"/>
      <c r="AA94" s="22"/>
      <c r="AB94" s="79">
        <f t="shared" si="27"/>
        <v>43629.628578475349</v>
      </c>
      <c r="AC94" s="79">
        <f t="shared" si="28"/>
        <v>43629.545245142013</v>
      </c>
      <c r="AD94" s="25">
        <f t="shared" si="36"/>
        <v>1.9931618086848175</v>
      </c>
      <c r="AE94" s="79">
        <f t="shared" si="29"/>
        <v>43629.628578475349</v>
      </c>
      <c r="AF94" s="79">
        <f t="shared" si="30"/>
        <v>43629.545245142013</v>
      </c>
      <c r="AG94" s="25">
        <f t="shared" si="37"/>
        <v>1.9931618086848175</v>
      </c>
      <c r="AH94" s="14">
        <f t="shared" si="31"/>
        <v>2.6306584615384734E-2</v>
      </c>
      <c r="AI94" s="14">
        <f t="shared" si="32"/>
        <v>1.3153292307692367E-3</v>
      </c>
      <c r="AJ94" s="14">
        <f t="shared" si="38"/>
        <v>2.7621913846153971E-2</v>
      </c>
      <c r="AK94" s="29">
        <v>26</v>
      </c>
      <c r="AL94" s="30"/>
      <c r="AM94" s="6"/>
      <c r="AN94" s="31"/>
      <c r="AO94" s="6">
        <f t="shared" si="33"/>
        <v>28</v>
      </c>
      <c r="AP94" s="74">
        <f t="shared" si="34"/>
        <v>5.0000000000000001E-3</v>
      </c>
    </row>
    <row r="95" spans="1:42" hidden="1" x14ac:dyDescent="0.3">
      <c r="C95" s="14"/>
      <c r="D95" s="14"/>
      <c r="E95" s="14"/>
      <c r="G95" s="33">
        <f t="shared" si="1"/>
        <v>13.409763888339512</v>
      </c>
      <c r="H95" s="6">
        <v>1</v>
      </c>
      <c r="I95" s="84"/>
      <c r="J95" t="s">
        <v>151</v>
      </c>
      <c r="K95" s="6">
        <v>14.8</v>
      </c>
      <c r="L95" s="26">
        <f t="shared" ref="L95:L100" si="46">L$93+K95</f>
        <v>692.61338980354719</v>
      </c>
      <c r="M95" s="6">
        <f t="shared" si="18"/>
        <v>1114.6532032</v>
      </c>
      <c r="N95" s="6">
        <f t="shared" si="35"/>
        <v>4.5999999999999091</v>
      </c>
      <c r="O95" s="6">
        <f t="shared" si="40"/>
        <v>7.4029823999998543</v>
      </c>
      <c r="P95" s="6">
        <f t="shared" si="41"/>
        <v>237.74247594050746</v>
      </c>
      <c r="Q95" s="6">
        <f t="shared" si="26"/>
        <v>382.60942720000008</v>
      </c>
      <c r="R95" s="1">
        <v>5685</v>
      </c>
      <c r="S95" s="1">
        <v>464</v>
      </c>
      <c r="T95" s="1">
        <v>0</v>
      </c>
      <c r="U95" s="6">
        <f t="shared" si="14"/>
        <v>468</v>
      </c>
      <c r="V95" s="20">
        <v>1.7000000000000001E-2</v>
      </c>
      <c r="W95" s="20">
        <v>2.5999999999999999E-2</v>
      </c>
      <c r="X95" s="21" t="s">
        <v>45</v>
      </c>
      <c r="Y95" s="22">
        <f t="shared" si="45"/>
        <v>8.3333333333333329E-2</v>
      </c>
      <c r="Z95" s="24"/>
      <c r="AA95" s="22"/>
      <c r="AB95" s="79">
        <f t="shared" si="27"/>
        <v>43629.64207349535</v>
      </c>
      <c r="AC95" s="79">
        <f t="shared" si="28"/>
        <v>43629.558740162014</v>
      </c>
      <c r="AD95" s="25">
        <f t="shared" si="36"/>
        <v>2.0066568286856636</v>
      </c>
      <c r="AE95" s="79">
        <f t="shared" si="29"/>
        <v>43629.64207349535</v>
      </c>
      <c r="AF95" s="79">
        <f t="shared" si="30"/>
        <v>43629.558740162014</v>
      </c>
      <c r="AG95" s="25">
        <f t="shared" si="37"/>
        <v>2.0066568286856636</v>
      </c>
      <c r="AH95" s="14">
        <f t="shared" si="31"/>
        <v>1.2852399999999748E-2</v>
      </c>
      <c r="AI95" s="14">
        <f t="shared" si="32"/>
        <v>6.4261999999998742E-4</v>
      </c>
      <c r="AJ95" s="14">
        <f t="shared" si="38"/>
        <v>1.3495019999999736E-2</v>
      </c>
      <c r="AK95" s="29">
        <v>24</v>
      </c>
      <c r="AL95" s="30"/>
      <c r="AM95" s="6"/>
      <c r="AN95" s="31"/>
      <c r="AO95" s="6">
        <f t="shared" si="33"/>
        <v>23.2</v>
      </c>
      <c r="AP95" s="74">
        <f t="shared" si="34"/>
        <v>1.7000000000000001E-2</v>
      </c>
    </row>
    <row r="96" spans="1:42" hidden="1" x14ac:dyDescent="0.3">
      <c r="C96" s="14"/>
      <c r="D96" s="14"/>
      <c r="E96" s="14"/>
      <c r="G96" s="33">
        <f t="shared" si="1"/>
        <v>13.843482096330263</v>
      </c>
      <c r="H96" s="6">
        <v>1</v>
      </c>
      <c r="I96" s="84"/>
      <c r="J96" t="s">
        <v>207</v>
      </c>
      <c r="K96" s="6">
        <v>22.5</v>
      </c>
      <c r="L96" s="26">
        <f t="shared" si="46"/>
        <v>700.31338980354724</v>
      </c>
      <c r="M96" s="6">
        <f t="shared" si="18"/>
        <v>1127.0451519999999</v>
      </c>
      <c r="N96" s="6">
        <f t="shared" si="35"/>
        <v>7.7000000000000455</v>
      </c>
      <c r="O96" s="6">
        <f t="shared" si="40"/>
        <v>12.391948800000074</v>
      </c>
      <c r="P96" s="6">
        <f t="shared" si="41"/>
        <v>230.04247594050742</v>
      </c>
      <c r="Q96" s="6">
        <f t="shared" si="26"/>
        <v>370.2174784</v>
      </c>
      <c r="R96" s="1">
        <v>5512</v>
      </c>
      <c r="S96" s="1">
        <v>87</v>
      </c>
      <c r="T96" s="1">
        <v>319</v>
      </c>
      <c r="U96" s="6">
        <f t="shared" si="14"/>
        <v>-173</v>
      </c>
      <c r="V96" s="20">
        <v>-4.0000000000000001E-3</v>
      </c>
      <c r="W96" s="20">
        <v>1.4E-2</v>
      </c>
      <c r="X96" s="21" t="s">
        <v>45</v>
      </c>
      <c r="Y96" s="22">
        <f t="shared" si="45"/>
        <v>8.3333333333333329E-2</v>
      </c>
      <c r="Z96" s="24"/>
      <c r="AA96" s="22"/>
      <c r="AB96" s="79">
        <f t="shared" si="27"/>
        <v>43629.66014508735</v>
      </c>
      <c r="AC96" s="79">
        <f t="shared" si="28"/>
        <v>43629.576811754014</v>
      </c>
      <c r="AD96" s="25">
        <f t="shared" si="36"/>
        <v>2.0247284206852783</v>
      </c>
      <c r="AE96" s="79">
        <f t="shared" si="29"/>
        <v>43629.66014508735</v>
      </c>
      <c r="AF96" s="79">
        <f t="shared" si="30"/>
        <v>43629.576811754014</v>
      </c>
      <c r="AG96" s="25">
        <f t="shared" si="37"/>
        <v>2.0247284206852783</v>
      </c>
      <c r="AH96" s="14">
        <f t="shared" si="31"/>
        <v>1.7211040000000104E-2</v>
      </c>
      <c r="AI96" s="14">
        <f t="shared" si="32"/>
        <v>8.6055200000000531E-4</v>
      </c>
      <c r="AJ96" s="14">
        <f t="shared" si="38"/>
        <v>1.8071592000000108E-2</v>
      </c>
      <c r="AK96" s="29">
        <v>30</v>
      </c>
      <c r="AL96" s="30"/>
      <c r="AM96" s="6"/>
      <c r="AN96" s="31"/>
      <c r="AO96" s="6">
        <f t="shared" si="33"/>
        <v>32.200000000000003</v>
      </c>
      <c r="AP96" s="74">
        <f t="shared" si="34"/>
        <v>-4.0000000000000001E-3</v>
      </c>
    </row>
    <row r="97" spans="1:42" hidden="1" x14ac:dyDescent="0.3">
      <c r="C97" s="14"/>
      <c r="D97" s="14"/>
      <c r="E97" s="14"/>
      <c r="G97" s="33">
        <f t="shared" si="1"/>
        <v>14.460913111630362</v>
      </c>
      <c r="H97" s="6">
        <v>1</v>
      </c>
      <c r="I97" s="84"/>
      <c r="J97" t="s">
        <v>152</v>
      </c>
      <c r="K97" s="6">
        <v>32</v>
      </c>
      <c r="L97" s="26">
        <f t="shared" si="46"/>
        <v>709.81338980354724</v>
      </c>
      <c r="M97" s="6">
        <f t="shared" si="18"/>
        <v>1142.33392</v>
      </c>
      <c r="N97" s="6">
        <f t="shared" si="35"/>
        <v>9.5</v>
      </c>
      <c r="O97" s="6">
        <f t="shared" si="40"/>
        <v>15.288768000000001</v>
      </c>
      <c r="P97" s="6">
        <f t="shared" si="41"/>
        <v>220.54247594050742</v>
      </c>
      <c r="Q97" s="6">
        <f t="shared" si="26"/>
        <v>354.9287104</v>
      </c>
      <c r="R97" s="1">
        <v>5866</v>
      </c>
      <c r="S97" s="1">
        <v>450</v>
      </c>
      <c r="T97" s="1">
        <v>72</v>
      </c>
      <c r="U97" s="6">
        <f t="shared" si="14"/>
        <v>354</v>
      </c>
      <c r="V97" s="20">
        <v>5.0000000000000001E-3</v>
      </c>
      <c r="W97" s="20">
        <v>0.02</v>
      </c>
      <c r="X97" s="21" t="s">
        <v>45</v>
      </c>
      <c r="Y97" s="22">
        <f t="shared" si="45"/>
        <v>8.3333333333333329E-2</v>
      </c>
      <c r="Z97" s="24"/>
      <c r="AA97" s="22"/>
      <c r="AB97" s="79">
        <f t="shared" si="27"/>
        <v>43629.685871379654</v>
      </c>
      <c r="AC97" s="79">
        <f t="shared" si="28"/>
        <v>43629.602538046318</v>
      </c>
      <c r="AD97" s="25">
        <f t="shared" si="36"/>
        <v>2.050454712989449</v>
      </c>
      <c r="AE97" s="79">
        <f t="shared" si="29"/>
        <v>43629.685871379654</v>
      </c>
      <c r="AF97" s="79">
        <f t="shared" si="30"/>
        <v>43629.602538046318</v>
      </c>
      <c r="AG97" s="25">
        <f t="shared" si="37"/>
        <v>2.050454712989449</v>
      </c>
      <c r="AH97" s="14">
        <f t="shared" si="31"/>
        <v>2.4501230769230772E-2</v>
      </c>
      <c r="AI97" s="14">
        <f t="shared" si="32"/>
        <v>1.2250615384615388E-3</v>
      </c>
      <c r="AJ97" s="14">
        <f t="shared" si="38"/>
        <v>2.572629230769231E-2</v>
      </c>
      <c r="AK97" s="29">
        <v>26</v>
      </c>
      <c r="AL97" s="30"/>
      <c r="AM97" s="6"/>
      <c r="AN97" s="31"/>
      <c r="AO97" s="6">
        <f t="shared" si="33"/>
        <v>28</v>
      </c>
      <c r="AP97" s="74">
        <f t="shared" si="34"/>
        <v>5.0000000000000001E-3</v>
      </c>
    </row>
    <row r="98" spans="1:42" ht="15" hidden="1" customHeight="1" x14ac:dyDescent="0.3">
      <c r="C98" s="14"/>
      <c r="D98" s="14"/>
      <c r="E98" s="14"/>
      <c r="G98" s="33">
        <f t="shared" si="1"/>
        <v>14.974355745536741</v>
      </c>
      <c r="H98" s="6">
        <v>1</v>
      </c>
      <c r="I98" s="84"/>
      <c r="J98" t="s">
        <v>153</v>
      </c>
      <c r="K98" s="6">
        <v>39.9</v>
      </c>
      <c r="L98" s="26">
        <f t="shared" si="46"/>
        <v>717.71338980354722</v>
      </c>
      <c r="M98" s="6">
        <f t="shared" si="18"/>
        <v>1155.0477375999999</v>
      </c>
      <c r="N98" s="6">
        <f t="shared" si="35"/>
        <v>7.8999999999999773</v>
      </c>
      <c r="O98" s="6">
        <f t="shared" si="40"/>
        <v>12.713817599999965</v>
      </c>
      <c r="P98" s="6">
        <f t="shared" si="41"/>
        <v>212.64247594050744</v>
      </c>
      <c r="Q98" s="6">
        <f t="shared" si="26"/>
        <v>342.21489280000003</v>
      </c>
      <c r="R98" s="1">
        <v>6139</v>
      </c>
      <c r="S98" s="1">
        <v>387</v>
      </c>
      <c r="T98" s="1">
        <v>115</v>
      </c>
      <c r="U98" s="6">
        <f t="shared" si="14"/>
        <v>273</v>
      </c>
      <c r="V98" s="20">
        <v>6.0000000000000001E-3</v>
      </c>
      <c r="W98" s="20">
        <v>0.02</v>
      </c>
      <c r="X98" s="21" t="s">
        <v>45</v>
      </c>
      <c r="Y98" s="22">
        <f t="shared" si="45"/>
        <v>8.3333333333333329E-2</v>
      </c>
      <c r="Z98" s="24"/>
      <c r="AA98" s="22"/>
      <c r="AB98" s="79">
        <f t="shared" si="27"/>
        <v>43629.707264822733</v>
      </c>
      <c r="AC98" s="79">
        <f t="shared" si="28"/>
        <v>43629.623931489397</v>
      </c>
      <c r="AD98" s="25">
        <f t="shared" si="36"/>
        <v>2.0718481560688815</v>
      </c>
      <c r="AE98" s="79">
        <f t="shared" si="29"/>
        <v>43629.707264822733</v>
      </c>
      <c r="AF98" s="79">
        <f t="shared" si="30"/>
        <v>43629.623931489397</v>
      </c>
      <c r="AG98" s="25">
        <f t="shared" si="37"/>
        <v>2.0718481560688815</v>
      </c>
      <c r="AH98" s="14">
        <f t="shared" si="31"/>
        <v>2.0374707692307637E-2</v>
      </c>
      <c r="AI98" s="14">
        <f t="shared" si="32"/>
        <v>1.0187353846153819E-3</v>
      </c>
      <c r="AJ98" s="14">
        <f t="shared" si="38"/>
        <v>2.1393443076923018E-2</v>
      </c>
      <c r="AK98" s="29">
        <v>26</v>
      </c>
      <c r="AL98" s="30"/>
      <c r="AM98" s="6"/>
      <c r="AN98" s="31"/>
      <c r="AO98" s="6">
        <f t="shared" si="33"/>
        <v>27.6</v>
      </c>
      <c r="AP98" s="74">
        <f t="shared" si="34"/>
        <v>6.0000000000000001E-3</v>
      </c>
    </row>
    <row r="99" spans="1:42" hidden="1" x14ac:dyDescent="0.3">
      <c r="C99" s="14"/>
      <c r="D99" s="14"/>
      <c r="E99" s="14"/>
      <c r="G99" s="33">
        <f t="shared" si="1"/>
        <v>15.846298324700911</v>
      </c>
      <c r="H99" s="6">
        <v>1</v>
      </c>
      <c r="I99" s="86"/>
      <c r="J99" t="s">
        <v>154</v>
      </c>
      <c r="K99" s="6">
        <v>52.8</v>
      </c>
      <c r="L99" s="26">
        <f t="shared" si="46"/>
        <v>730.61338980354719</v>
      </c>
      <c r="M99" s="6">
        <f t="shared" si="18"/>
        <v>1175.8082752</v>
      </c>
      <c r="N99" s="6">
        <f t="shared" si="35"/>
        <v>12.899999999999977</v>
      </c>
      <c r="O99" s="6">
        <f t="shared" si="40"/>
        <v>20.760537599999964</v>
      </c>
      <c r="P99" s="6">
        <f t="shared" si="41"/>
        <v>199.74247594050746</v>
      </c>
      <c r="Q99" s="6">
        <f t="shared" si="26"/>
        <v>321.45435520000007</v>
      </c>
      <c r="R99" s="1">
        <v>6686</v>
      </c>
      <c r="S99" s="1">
        <v>609</v>
      </c>
      <c r="T99" s="1">
        <v>60</v>
      </c>
      <c r="U99" s="6">
        <f t="shared" si="14"/>
        <v>547</v>
      </c>
      <c r="V99" s="20">
        <v>8.0000000000000002E-3</v>
      </c>
      <c r="W99" s="20">
        <v>2.1000000000000001E-2</v>
      </c>
      <c r="X99" s="21" t="s">
        <v>45</v>
      </c>
      <c r="Y99" s="22">
        <f t="shared" si="45"/>
        <v>8.3333333333333329E-2</v>
      </c>
      <c r="Z99" s="24"/>
      <c r="AA99" s="22"/>
      <c r="AB99" s="79">
        <f t="shared" si="27"/>
        <v>43629.743595763532</v>
      </c>
      <c r="AC99" s="79">
        <f t="shared" si="28"/>
        <v>43629.660262430196</v>
      </c>
      <c r="AD99" s="25">
        <f t="shared" si="36"/>
        <v>2.1081790968673886</v>
      </c>
      <c r="AE99" s="79">
        <f t="shared" si="29"/>
        <v>43629.743595763532</v>
      </c>
      <c r="AF99" s="79">
        <f t="shared" si="30"/>
        <v>43629.660262430196</v>
      </c>
      <c r="AG99" s="25">
        <f t="shared" si="37"/>
        <v>2.1081790968673886</v>
      </c>
      <c r="AH99" s="14">
        <f t="shared" si="31"/>
        <v>3.4600895999999944E-2</v>
      </c>
      <c r="AI99" s="14">
        <f t="shared" si="32"/>
        <v>1.7300447999999973E-3</v>
      </c>
      <c r="AJ99" s="14">
        <f t="shared" si="38"/>
        <v>3.633094079999994E-2</v>
      </c>
      <c r="AK99" s="29">
        <v>25</v>
      </c>
      <c r="AL99" s="30"/>
      <c r="AM99" s="6"/>
      <c r="AN99" s="31"/>
      <c r="AO99" s="6">
        <f t="shared" si="33"/>
        <v>26.8</v>
      </c>
      <c r="AP99" s="74">
        <f t="shared" si="34"/>
        <v>8.0000000000000002E-3</v>
      </c>
    </row>
    <row r="100" spans="1:42" x14ac:dyDescent="0.3">
      <c r="A100" t="s">
        <v>22</v>
      </c>
      <c r="B100">
        <v>1</v>
      </c>
      <c r="C100" s="14">
        <v>0.16458333333333333</v>
      </c>
      <c r="D100" s="14">
        <f>SUM(AJ94:AJ100)</f>
        <v>0.18466445453076916</v>
      </c>
      <c r="E100" s="14">
        <f>AE100-AE93</f>
        <v>0.18466445452941116</v>
      </c>
      <c r="F100" s="34" t="s">
        <v>11</v>
      </c>
      <c r="G100" s="33">
        <f t="shared" si="1"/>
        <v>16.854904384701513</v>
      </c>
      <c r="H100" s="6">
        <v>1</v>
      </c>
      <c r="I100" s="86"/>
      <c r="J100" t="s">
        <v>37</v>
      </c>
      <c r="K100" s="6">
        <v>71.900000000000006</v>
      </c>
      <c r="L100" s="26">
        <f t="shared" si="46"/>
        <v>749.71338980354722</v>
      </c>
      <c r="M100" s="6">
        <f t="shared" si="18"/>
        <v>1206.5467455999999</v>
      </c>
      <c r="N100" s="6">
        <f t="shared" si="35"/>
        <v>19.100000000000023</v>
      </c>
      <c r="O100" s="6">
        <f t="shared" si="40"/>
        <v>30.73847040000004</v>
      </c>
      <c r="P100" s="6">
        <f t="shared" si="41"/>
        <v>180.64247594050744</v>
      </c>
      <c r="Q100" s="6">
        <f t="shared" si="26"/>
        <v>290.71588480000003</v>
      </c>
      <c r="R100" s="1">
        <v>5717</v>
      </c>
      <c r="S100" s="1">
        <v>348</v>
      </c>
      <c r="T100" s="1">
        <v>1306</v>
      </c>
      <c r="U100" s="6">
        <f t="shared" si="14"/>
        <v>-969</v>
      </c>
      <c r="V100" s="20">
        <v>-7.0000000000000001E-3</v>
      </c>
      <c r="W100" s="20">
        <v>2.8000000000000001E-2</v>
      </c>
      <c r="X100" s="21" t="s">
        <v>45</v>
      </c>
      <c r="Y100" s="22">
        <f t="shared" si="45"/>
        <v>8.3333333333333329E-2</v>
      </c>
      <c r="Z100" s="24"/>
      <c r="AA100" s="22"/>
      <c r="AB100" s="79">
        <f t="shared" si="27"/>
        <v>43629.785621016032</v>
      </c>
      <c r="AC100" s="79">
        <f t="shared" si="28"/>
        <v>43629.702287682696</v>
      </c>
      <c r="AD100" s="25">
        <f t="shared" si="36"/>
        <v>2.1502043493674137</v>
      </c>
      <c r="AE100" s="79">
        <f t="shared" si="29"/>
        <v>43629.785621016032</v>
      </c>
      <c r="AF100" s="79">
        <f t="shared" si="30"/>
        <v>43629.702287682696</v>
      </c>
      <c r="AG100" s="25">
        <f t="shared" si="37"/>
        <v>2.1502043493674137</v>
      </c>
      <c r="AH100" s="14">
        <f t="shared" si="31"/>
        <v>4.0024050000000054E-2</v>
      </c>
      <c r="AI100" s="14">
        <f t="shared" si="32"/>
        <v>2.0012025000000029E-3</v>
      </c>
      <c r="AJ100" s="14">
        <f t="shared" si="38"/>
        <v>4.2025252500000054E-2</v>
      </c>
      <c r="AK100" s="29">
        <v>32</v>
      </c>
      <c r="AL100" s="30"/>
      <c r="AM100" s="6"/>
      <c r="AN100" s="31"/>
      <c r="AO100" s="6">
        <f t="shared" si="33"/>
        <v>33.85</v>
      </c>
      <c r="AP100" s="74">
        <f t="shared" si="34"/>
        <v>-7.0000000000000001E-3</v>
      </c>
    </row>
    <row r="101" spans="1:42" hidden="1" x14ac:dyDescent="0.3">
      <c r="C101" s="14"/>
      <c r="D101" s="14"/>
      <c r="E101" s="14"/>
      <c r="F101" s="34"/>
      <c r="G101" s="33">
        <f t="shared" si="1"/>
        <v>16.99748220469337</v>
      </c>
      <c r="H101" s="6">
        <v>1</v>
      </c>
      <c r="I101" s="86"/>
      <c r="J101" t="s">
        <v>159</v>
      </c>
      <c r="K101" s="6">
        <v>2.7</v>
      </c>
      <c r="L101" s="26">
        <f>L$100+K101</f>
        <v>752.41338980354726</v>
      </c>
      <c r="M101" s="6">
        <f t="shared" si="18"/>
        <v>1210.8919744</v>
      </c>
      <c r="N101" s="6">
        <f t="shared" si="35"/>
        <v>2.7000000000000455</v>
      </c>
      <c r="O101" s="6">
        <f t="shared" si="40"/>
        <v>4.3452288000000738</v>
      </c>
      <c r="P101" s="6">
        <f t="shared" si="41"/>
        <v>177.94247594050739</v>
      </c>
      <c r="Q101" s="6">
        <f t="shared" si="26"/>
        <v>286.37065599999994</v>
      </c>
      <c r="R101" s="1">
        <v>5518</v>
      </c>
      <c r="S101" s="1">
        <v>3</v>
      </c>
      <c r="T101" s="1">
        <v>198</v>
      </c>
      <c r="U101" s="6">
        <f t="shared" si="14"/>
        <v>-199</v>
      </c>
      <c r="V101" s="20">
        <v>-8.9999999999999993E-3</v>
      </c>
      <c r="W101" s="20">
        <v>7.0000000000000001E-3</v>
      </c>
      <c r="X101" s="21" t="s">
        <v>45</v>
      </c>
      <c r="Y101" s="22">
        <f t="shared" si="45"/>
        <v>8.3333333333333329E-2</v>
      </c>
      <c r="Z101" s="24"/>
      <c r="AA101" s="22"/>
      <c r="AB101" s="79">
        <f t="shared" si="27"/>
        <v>43629.791561758531</v>
      </c>
      <c r="AC101" s="79">
        <f t="shared" si="28"/>
        <v>43629.708228425196</v>
      </c>
      <c r="AD101" s="25">
        <f t="shared" si="36"/>
        <v>2.1561450918670744</v>
      </c>
      <c r="AE101" s="79">
        <f t="shared" si="29"/>
        <v>43629.791561758531</v>
      </c>
      <c r="AF101" s="79">
        <f t="shared" si="30"/>
        <v>43629.708228425196</v>
      </c>
      <c r="AG101" s="25">
        <f t="shared" si="37"/>
        <v>2.1561450918670744</v>
      </c>
      <c r="AH101" s="14">
        <f t="shared" si="31"/>
        <v>5.6578500000000961E-3</v>
      </c>
      <c r="AI101" s="14">
        <f t="shared" si="32"/>
        <v>2.8289250000000481E-4</v>
      </c>
      <c r="AJ101" s="14">
        <f t="shared" si="38"/>
        <v>5.9407425000001009E-3</v>
      </c>
      <c r="AK101" s="29">
        <v>32</v>
      </c>
      <c r="AL101" s="30"/>
      <c r="AM101" s="6"/>
      <c r="AN101" s="31"/>
      <c r="AO101" s="6">
        <f t="shared" si="33"/>
        <v>34.950000000000003</v>
      </c>
      <c r="AP101" s="74">
        <f t="shared" si="34"/>
        <v>-8.9999999999999993E-3</v>
      </c>
    </row>
    <row r="102" spans="1:42" hidden="1" x14ac:dyDescent="0.3">
      <c r="C102" s="14"/>
      <c r="D102" s="14"/>
      <c r="E102" s="14"/>
      <c r="F102" s="34"/>
      <c r="G102" s="33">
        <f t="shared" si="1"/>
        <v>17.22053728310857</v>
      </c>
      <c r="H102" s="6">
        <v>1</v>
      </c>
      <c r="I102" s="86"/>
      <c r="J102" t="s">
        <v>160</v>
      </c>
      <c r="K102" s="6">
        <v>6</v>
      </c>
      <c r="L102" s="26">
        <f t="shared" ref="L102:L112" si="47">L$100+K102</f>
        <v>755.71338980354722</v>
      </c>
      <c r="M102" s="6">
        <f t="shared" si="18"/>
        <v>1216.2028095999999</v>
      </c>
      <c r="N102" s="6">
        <f t="shared" si="35"/>
        <v>3.2999999999999545</v>
      </c>
      <c r="O102" s="6">
        <f t="shared" si="40"/>
        <v>5.3108351999999268</v>
      </c>
      <c r="P102" s="6">
        <f t="shared" si="41"/>
        <v>174.64247594050744</v>
      </c>
      <c r="Q102" s="6">
        <f t="shared" si="26"/>
        <v>281.05982080000001</v>
      </c>
      <c r="R102" s="1">
        <v>5604</v>
      </c>
      <c r="S102" s="1">
        <v>132</v>
      </c>
      <c r="T102" s="1">
        <v>101</v>
      </c>
      <c r="U102" s="6">
        <f t="shared" si="14"/>
        <v>86</v>
      </c>
      <c r="V102" s="20">
        <v>8.9999999999999993E-3</v>
      </c>
      <c r="W102" s="20">
        <v>3.5999999999999997E-2</v>
      </c>
      <c r="X102" s="21" t="s">
        <v>45</v>
      </c>
      <c r="Y102" s="22">
        <f t="shared" si="45"/>
        <v>8.3333333333333329E-2</v>
      </c>
      <c r="Z102" s="24"/>
      <c r="AA102" s="22"/>
      <c r="AB102" s="79">
        <f t="shared" si="27"/>
        <v>43629.800855720132</v>
      </c>
      <c r="AC102" s="79">
        <f t="shared" si="28"/>
        <v>43629.717522386796</v>
      </c>
      <c r="AD102" s="25">
        <f t="shared" si="36"/>
        <v>2.1654390534677077</v>
      </c>
      <c r="AE102" s="79">
        <f t="shared" si="29"/>
        <v>43629.800855720132</v>
      </c>
      <c r="AF102" s="79">
        <f t="shared" si="30"/>
        <v>43629.717522386796</v>
      </c>
      <c r="AG102" s="25">
        <f t="shared" si="37"/>
        <v>2.1654390534677077</v>
      </c>
      <c r="AH102" s="14">
        <f t="shared" si="31"/>
        <v>8.8513919999998782E-3</v>
      </c>
      <c r="AI102" s="14">
        <f t="shared" si="32"/>
        <v>4.4256959999999394E-4</v>
      </c>
      <c r="AJ102" s="14">
        <f t="shared" si="38"/>
        <v>9.2939615999998726E-3</v>
      </c>
      <c r="AK102" s="29">
        <v>25</v>
      </c>
      <c r="AL102" s="30"/>
      <c r="AM102" s="6"/>
      <c r="AN102" s="31"/>
      <c r="AO102" s="6">
        <f t="shared" si="33"/>
        <v>26.4</v>
      </c>
      <c r="AP102" s="74">
        <f t="shared" si="34"/>
        <v>8.9999999999999993E-3</v>
      </c>
    </row>
    <row r="103" spans="1:42" hidden="1" x14ac:dyDescent="0.3">
      <c r="C103" s="14"/>
      <c r="D103" s="14"/>
      <c r="E103" s="14"/>
      <c r="F103" s="34"/>
      <c r="G103" s="33">
        <f t="shared" si="1"/>
        <v>17.339449923194479</v>
      </c>
      <c r="H103" s="6">
        <v>1</v>
      </c>
      <c r="I103" s="87"/>
      <c r="J103" t="s">
        <v>161</v>
      </c>
      <c r="K103" s="6">
        <v>7.9</v>
      </c>
      <c r="L103" s="26">
        <f t="shared" si="47"/>
        <v>757.61338980354719</v>
      </c>
      <c r="M103" s="6">
        <f t="shared" si="18"/>
        <v>1219.2605632</v>
      </c>
      <c r="N103" s="6">
        <f t="shared" si="35"/>
        <v>1.8999999999999773</v>
      </c>
      <c r="O103" s="6">
        <f t="shared" si="40"/>
        <v>3.0577535999999634</v>
      </c>
      <c r="P103" s="6">
        <f t="shared" si="41"/>
        <v>172.74247594050746</v>
      </c>
      <c r="Q103" s="6">
        <f t="shared" si="26"/>
        <v>278.00206720000006</v>
      </c>
      <c r="R103" s="1">
        <v>5663</v>
      </c>
      <c r="S103" s="1">
        <v>62</v>
      </c>
      <c r="T103" s="1">
        <v>0</v>
      </c>
      <c r="U103" s="6">
        <f t="shared" si="14"/>
        <v>59</v>
      </c>
      <c r="V103" s="20">
        <v>4.0000000000000001E-3</v>
      </c>
      <c r="W103" s="20">
        <v>8.9999999999999993E-3</v>
      </c>
      <c r="X103" s="21" t="s">
        <v>45</v>
      </c>
      <c r="Y103" s="22">
        <f t="shared" si="45"/>
        <v>8.3333333333333329E-2</v>
      </c>
      <c r="Z103" s="24"/>
      <c r="AA103" s="22"/>
      <c r="AB103" s="79">
        <f t="shared" si="27"/>
        <v>43629.805810413469</v>
      </c>
      <c r="AC103" s="79">
        <f t="shared" si="28"/>
        <v>43629.722477080133</v>
      </c>
      <c r="AD103" s="25">
        <f t="shared" si="36"/>
        <v>2.1703937468046206</v>
      </c>
      <c r="AE103" s="79">
        <f t="shared" si="29"/>
        <v>43629.805810413469</v>
      </c>
      <c r="AF103" s="79">
        <f t="shared" si="30"/>
        <v>43629.722477080133</v>
      </c>
      <c r="AG103" s="25">
        <f t="shared" si="37"/>
        <v>2.1703937468046206</v>
      </c>
      <c r="AH103" s="14">
        <f t="shared" si="31"/>
        <v>4.718755555555499E-3</v>
      </c>
      <c r="AI103" s="14">
        <f t="shared" si="32"/>
        <v>2.3593777777777497E-4</v>
      </c>
      <c r="AJ103" s="14">
        <f t="shared" si="38"/>
        <v>4.9546933333332738E-3</v>
      </c>
      <c r="AK103" s="29">
        <v>27</v>
      </c>
      <c r="AL103" s="30"/>
      <c r="AM103" s="6"/>
      <c r="AN103" s="31"/>
      <c r="AO103" s="6">
        <f t="shared" si="33"/>
        <v>28.4</v>
      </c>
      <c r="AP103" s="74">
        <f t="shared" si="34"/>
        <v>4.0000000000000001E-3</v>
      </c>
    </row>
    <row r="104" spans="1:42" hidden="1" x14ac:dyDescent="0.3">
      <c r="C104" s="14"/>
      <c r="D104" s="14"/>
      <c r="E104" s="14"/>
      <c r="F104" s="34"/>
      <c r="G104" s="33">
        <f t="shared" si="1"/>
        <v>18.173453515511937</v>
      </c>
      <c r="H104" s="6">
        <v>1</v>
      </c>
      <c r="I104" s="87"/>
      <c r="J104" t="s">
        <v>162</v>
      </c>
      <c r="K104" s="6">
        <v>23.2</v>
      </c>
      <c r="L104" s="26">
        <f t="shared" si="47"/>
        <v>772.91338980354726</v>
      </c>
      <c r="M104" s="6">
        <f t="shared" si="18"/>
        <v>1243.8835263999999</v>
      </c>
      <c r="N104" s="6">
        <f t="shared" si="35"/>
        <v>15.300000000000068</v>
      </c>
      <c r="O104" s="6">
        <f t="shared" si="40"/>
        <v>24.622963200000111</v>
      </c>
      <c r="P104" s="6">
        <f t="shared" si="41"/>
        <v>157.44247594050739</v>
      </c>
      <c r="Q104" s="6">
        <f t="shared" si="26"/>
        <v>253.37910399999996</v>
      </c>
      <c r="R104" s="1">
        <v>5199</v>
      </c>
      <c r="S104" s="1">
        <v>147</v>
      </c>
      <c r="T104" s="1">
        <v>581</v>
      </c>
      <c r="U104" s="6">
        <f t="shared" si="14"/>
        <v>-464</v>
      </c>
      <c r="V104" s="20">
        <v>-8.0000000000000002E-3</v>
      </c>
      <c r="W104" s="20">
        <v>1.7000000000000001E-2</v>
      </c>
      <c r="X104" s="21" t="s">
        <v>45</v>
      </c>
      <c r="Y104" s="22">
        <f t="shared" si="45"/>
        <v>8.3333333333333329E-2</v>
      </c>
      <c r="Z104" s="24"/>
      <c r="AA104" s="22"/>
      <c r="AB104" s="79">
        <f t="shared" si="27"/>
        <v>43629.840560563149</v>
      </c>
      <c r="AC104" s="79">
        <f t="shared" si="28"/>
        <v>43629.757227229813</v>
      </c>
      <c r="AD104" s="25">
        <f t="shared" si="36"/>
        <v>2.2051438964845147</v>
      </c>
      <c r="AE104" s="79">
        <f t="shared" si="29"/>
        <v>43629.840560563149</v>
      </c>
      <c r="AF104" s="79">
        <f t="shared" si="30"/>
        <v>43629.757227229813</v>
      </c>
      <c r="AG104" s="25">
        <f t="shared" si="37"/>
        <v>2.2051438964845147</v>
      </c>
      <c r="AH104" s="14">
        <f t="shared" si="31"/>
        <v>3.3095380645161439E-2</v>
      </c>
      <c r="AI104" s="14">
        <f t="shared" si="32"/>
        <v>1.654769032258072E-3</v>
      </c>
      <c r="AJ104" s="14">
        <f t="shared" si="38"/>
        <v>3.475014967741951E-2</v>
      </c>
      <c r="AK104" s="29">
        <v>31</v>
      </c>
      <c r="AL104" s="30"/>
      <c r="AM104" s="6"/>
      <c r="AN104" s="31"/>
      <c r="AO104" s="6">
        <f t="shared" si="33"/>
        <v>34.4</v>
      </c>
      <c r="AP104" s="74">
        <f t="shared" si="34"/>
        <v>-8.0000000000000002E-3</v>
      </c>
    </row>
    <row r="105" spans="1:42" hidden="1" x14ac:dyDescent="0.3">
      <c r="C105" s="14"/>
      <c r="D105" s="14"/>
      <c r="E105" s="14"/>
      <c r="F105" s="34"/>
      <c r="G105" s="33">
        <f t="shared" si="1"/>
        <v>18.214242061658297</v>
      </c>
      <c r="H105" s="6">
        <v>1</v>
      </c>
      <c r="I105" s="86"/>
      <c r="J105" t="s">
        <v>163</v>
      </c>
      <c r="K105" s="6">
        <v>23.9</v>
      </c>
      <c r="L105" s="26">
        <f t="shared" si="47"/>
        <v>773.61338980354719</v>
      </c>
      <c r="M105" s="6">
        <f t="shared" si="18"/>
        <v>1245.0100671999999</v>
      </c>
      <c r="N105" s="6">
        <f t="shared" si="35"/>
        <v>0.69999999999993179</v>
      </c>
      <c r="O105" s="6">
        <f t="shared" si="40"/>
        <v>1.1265407999998902</v>
      </c>
      <c r="P105" s="6">
        <f t="shared" si="41"/>
        <v>156.74247594050746</v>
      </c>
      <c r="Q105" s="6">
        <f t="shared" si="26"/>
        <v>252.25256320000005</v>
      </c>
      <c r="R105" s="1">
        <v>5175</v>
      </c>
      <c r="S105" s="1">
        <v>1</v>
      </c>
      <c r="T105" s="1">
        <v>31</v>
      </c>
      <c r="U105" s="6">
        <f t="shared" si="14"/>
        <v>-24</v>
      </c>
      <c r="V105" s="20">
        <v>-4.0000000000000001E-3</v>
      </c>
      <c r="W105" s="20">
        <v>-2E-3</v>
      </c>
      <c r="X105" s="21" t="s">
        <v>45</v>
      </c>
      <c r="Y105" s="22">
        <f t="shared" si="45"/>
        <v>8.3333333333333329E-2</v>
      </c>
      <c r="Z105" s="24"/>
      <c r="AA105" s="22"/>
      <c r="AB105" s="79">
        <f t="shared" si="27"/>
        <v>43629.842260085905</v>
      </c>
      <c r="AC105" s="79">
        <f t="shared" si="28"/>
        <v>43629.758926752569</v>
      </c>
      <c r="AD105" s="25">
        <f t="shared" si="36"/>
        <v>2.206843419240613</v>
      </c>
      <c r="AE105" s="79">
        <f t="shared" si="29"/>
        <v>43629.842260085905</v>
      </c>
      <c r="AF105" s="79">
        <f t="shared" si="30"/>
        <v>43629.758926752569</v>
      </c>
      <c r="AG105" s="25">
        <f t="shared" si="37"/>
        <v>2.206843419240613</v>
      </c>
      <c r="AH105" s="14">
        <f t="shared" si="31"/>
        <v>1.6185931034481181E-3</v>
      </c>
      <c r="AI105" s="14">
        <f t="shared" si="32"/>
        <v>8.0929655172405908E-5</v>
      </c>
      <c r="AJ105" s="14">
        <f t="shared" si="38"/>
        <v>1.699522758620524E-3</v>
      </c>
      <c r="AK105" s="29">
        <v>29</v>
      </c>
      <c r="AL105" s="30"/>
      <c r="AM105" s="6"/>
      <c r="AN105" s="31"/>
      <c r="AO105" s="6">
        <f t="shared" si="33"/>
        <v>32.200000000000003</v>
      </c>
      <c r="AP105" s="74">
        <f t="shared" si="34"/>
        <v>-4.0000000000000001E-3</v>
      </c>
    </row>
    <row r="106" spans="1:42" hidden="1" x14ac:dyDescent="0.3">
      <c r="C106" s="14"/>
      <c r="D106" s="14"/>
      <c r="E106" s="14"/>
      <c r="F106" s="34" t="s">
        <v>10</v>
      </c>
      <c r="G106" s="33">
        <f t="shared" si="1"/>
        <v>18.580367821734399</v>
      </c>
      <c r="H106" s="6">
        <v>1</v>
      </c>
      <c r="I106" s="86"/>
      <c r="J106" t="s">
        <v>164</v>
      </c>
      <c r="K106" s="6">
        <v>29.1</v>
      </c>
      <c r="L106" s="26">
        <f t="shared" si="47"/>
        <v>778.81338980354724</v>
      </c>
      <c r="M106" s="6">
        <f t="shared" si="18"/>
        <v>1253.3786560000001</v>
      </c>
      <c r="N106" s="6">
        <f t="shared" si="35"/>
        <v>5.2000000000000455</v>
      </c>
      <c r="O106" s="6">
        <f t="shared" si="40"/>
        <v>8.3685888000000741</v>
      </c>
      <c r="P106" s="6">
        <f t="shared" si="41"/>
        <v>151.54247594050742</v>
      </c>
      <c r="Q106" s="6">
        <f t="shared" si="26"/>
        <v>243.88397439999997</v>
      </c>
      <c r="R106" s="1">
        <v>5728</v>
      </c>
      <c r="S106" s="1">
        <v>548</v>
      </c>
      <c r="T106" s="1">
        <v>4</v>
      </c>
      <c r="U106" s="6">
        <f t="shared" si="14"/>
        <v>553</v>
      </c>
      <c r="V106" s="20">
        <v>1.4999999999999999E-2</v>
      </c>
      <c r="W106" s="20">
        <v>4.3999999999999997E-2</v>
      </c>
      <c r="X106" s="21" t="s">
        <v>45</v>
      </c>
      <c r="Y106" s="22">
        <f t="shared" si="45"/>
        <v>8.3333333333333329E-2</v>
      </c>
      <c r="Z106" s="24"/>
      <c r="AA106" s="22"/>
      <c r="AB106" s="79">
        <f t="shared" si="27"/>
        <v>43629.857515325908</v>
      </c>
      <c r="AC106" s="79">
        <f t="shared" si="28"/>
        <v>43629.774181992572</v>
      </c>
      <c r="AD106" s="25">
        <f t="shared" si="36"/>
        <v>2.2220986592437839</v>
      </c>
      <c r="AE106" s="79">
        <f t="shared" si="29"/>
        <v>43629.857515325908</v>
      </c>
      <c r="AF106" s="79">
        <f t="shared" si="30"/>
        <v>43629.774181992572</v>
      </c>
      <c r="AG106" s="25">
        <f t="shared" si="37"/>
        <v>2.2220986592437839</v>
      </c>
      <c r="AH106" s="14">
        <f t="shared" si="31"/>
        <v>1.4528800000000128E-2</v>
      </c>
      <c r="AI106" s="14">
        <f t="shared" si="32"/>
        <v>7.2644000000000647E-4</v>
      </c>
      <c r="AJ106" s="14">
        <f t="shared" si="38"/>
        <v>1.5255240000000135E-2</v>
      </c>
      <c r="AK106" s="29">
        <v>24</v>
      </c>
      <c r="AL106" s="30"/>
      <c r="AM106" s="6"/>
      <c r="AN106" s="31"/>
      <c r="AO106" s="6">
        <f t="shared" si="33"/>
        <v>24</v>
      </c>
      <c r="AP106" s="74">
        <f t="shared" si="34"/>
        <v>1.4999999999999999E-2</v>
      </c>
    </row>
    <row r="107" spans="1:42" hidden="1" x14ac:dyDescent="0.3">
      <c r="C107" s="14"/>
      <c r="D107" s="14"/>
      <c r="E107" s="14"/>
      <c r="F107" s="34" t="s">
        <v>65</v>
      </c>
      <c r="G107" s="33">
        <f t="shared" si="1"/>
        <v>18.85073761374224</v>
      </c>
      <c r="H107" s="6">
        <v>1</v>
      </c>
      <c r="I107" s="84"/>
      <c r="J107" t="s">
        <v>165</v>
      </c>
      <c r="K107" s="6">
        <v>35.5</v>
      </c>
      <c r="L107" s="26">
        <f t="shared" si="47"/>
        <v>785.21338980354722</v>
      </c>
      <c r="M107" s="6">
        <f t="shared" si="18"/>
        <v>1263.6784576</v>
      </c>
      <c r="N107" s="6">
        <f t="shared" si="35"/>
        <v>6.3999999999999773</v>
      </c>
      <c r="O107" s="6">
        <f t="shared" si="40"/>
        <v>10.299801599999965</v>
      </c>
      <c r="P107" s="6">
        <f t="shared" si="41"/>
        <v>145.14247594050744</v>
      </c>
      <c r="Q107" s="6">
        <f t="shared" si="26"/>
        <v>233.5841728</v>
      </c>
      <c r="R107" s="1">
        <v>5024</v>
      </c>
      <c r="S107" s="1">
        <v>35</v>
      </c>
      <c r="T107" s="1">
        <v>729</v>
      </c>
      <c r="U107" s="6">
        <f t="shared" si="14"/>
        <v>-704</v>
      </c>
      <c r="V107" s="20">
        <v>-0.03</v>
      </c>
      <c r="W107" s="20">
        <v>1.0999999999999999E-2</v>
      </c>
      <c r="X107" s="21" t="s">
        <v>45</v>
      </c>
      <c r="Y107" s="22">
        <f t="shared" si="45"/>
        <v>8.3333333333333329E-2</v>
      </c>
      <c r="Z107" s="24"/>
      <c r="AA107" s="22"/>
      <c r="AB107" s="79">
        <f t="shared" si="27"/>
        <v>43629.868780733908</v>
      </c>
      <c r="AC107" s="79">
        <f t="shared" si="28"/>
        <v>43629.785447400573</v>
      </c>
      <c r="AD107" s="25">
        <f t="shared" si="36"/>
        <v>2.2333640672441106</v>
      </c>
      <c r="AE107" s="79">
        <f t="shared" si="29"/>
        <v>43629.868780733908</v>
      </c>
      <c r="AF107" s="79">
        <f t="shared" si="30"/>
        <v>43629.785447400573</v>
      </c>
      <c r="AG107" s="25">
        <f t="shared" si="37"/>
        <v>2.2333640672441106</v>
      </c>
      <c r="AH107" s="14">
        <f t="shared" si="31"/>
        <v>1.0728959999999963E-2</v>
      </c>
      <c r="AI107" s="14">
        <f t="shared" si="32"/>
        <v>5.3644799999999818E-4</v>
      </c>
      <c r="AJ107" s="14">
        <f t="shared" si="38"/>
        <v>1.1265407999999961E-2</v>
      </c>
      <c r="AK107" s="29">
        <v>40</v>
      </c>
      <c r="AL107" s="30"/>
      <c r="AM107" s="6"/>
      <c r="AN107" s="31"/>
      <c r="AO107" s="6">
        <f t="shared" si="33"/>
        <v>46.5</v>
      </c>
      <c r="AP107" s="74">
        <f t="shared" si="34"/>
        <v>-0.03</v>
      </c>
    </row>
    <row r="108" spans="1:42" hidden="1" x14ac:dyDescent="0.3">
      <c r="C108" s="14"/>
      <c r="D108" s="14"/>
      <c r="E108" s="14"/>
      <c r="G108" s="33">
        <f t="shared" si="1"/>
        <v>18.895799245743547</v>
      </c>
      <c r="H108" s="6">
        <v>1</v>
      </c>
      <c r="I108" s="84"/>
      <c r="J108" t="s">
        <v>90</v>
      </c>
      <c r="K108" s="6">
        <v>36.299999999999997</v>
      </c>
      <c r="L108" s="26">
        <f t="shared" si="47"/>
        <v>786.01338980354717</v>
      </c>
      <c r="M108" s="6">
        <f t="shared" si="18"/>
        <v>1264.9659327999998</v>
      </c>
      <c r="N108" s="6">
        <f t="shared" si="35"/>
        <v>0.79999999999995453</v>
      </c>
      <c r="O108" s="6">
        <f t="shared" si="40"/>
        <v>1.287475199999927</v>
      </c>
      <c r="P108" s="6">
        <f t="shared" si="41"/>
        <v>144.34247594050748</v>
      </c>
      <c r="Q108" s="6">
        <f t="shared" si="26"/>
        <v>232.2966976000001</v>
      </c>
      <c r="R108" s="1">
        <v>5120</v>
      </c>
      <c r="S108" s="1">
        <v>142</v>
      </c>
      <c r="T108" s="1">
        <v>2</v>
      </c>
      <c r="U108" s="6">
        <f t="shared" si="14"/>
        <v>96</v>
      </c>
      <c r="V108" s="20">
        <v>3.0000000000000001E-3</v>
      </c>
      <c r="W108" s="20">
        <v>3.2000000000000001E-2</v>
      </c>
      <c r="X108" s="21" t="s">
        <v>45</v>
      </c>
      <c r="Y108" s="22">
        <f t="shared" si="45"/>
        <v>8.3333333333333329E-2</v>
      </c>
      <c r="Z108" s="24"/>
      <c r="AA108" s="22"/>
      <c r="AB108" s="79">
        <f t="shared" si="27"/>
        <v>43629.870658301908</v>
      </c>
      <c r="AC108" s="79">
        <f t="shared" si="28"/>
        <v>43629.787324968573</v>
      </c>
      <c r="AD108" s="25">
        <f t="shared" si="36"/>
        <v>2.2352416352441651</v>
      </c>
      <c r="AE108" s="79">
        <f t="shared" si="29"/>
        <v>43629.870658301908</v>
      </c>
      <c r="AF108" s="79">
        <f t="shared" si="30"/>
        <v>43629.787324968573</v>
      </c>
      <c r="AG108" s="25">
        <f t="shared" si="37"/>
        <v>2.2352416352441651</v>
      </c>
      <c r="AH108" s="14">
        <f t="shared" si="31"/>
        <v>1.7881599999998987E-3</v>
      </c>
      <c r="AI108" s="14">
        <f t="shared" si="32"/>
        <v>8.940799999999494E-5</v>
      </c>
      <c r="AJ108" s="14">
        <f t="shared" si="38"/>
        <v>1.8775679999998938E-3</v>
      </c>
      <c r="AK108" s="29"/>
      <c r="AL108" s="30"/>
      <c r="AM108" s="6"/>
      <c r="AN108" s="31"/>
      <c r="AO108" s="6">
        <f t="shared" si="33"/>
        <v>28.8</v>
      </c>
      <c r="AP108" s="74">
        <f t="shared" si="34"/>
        <v>3.0000000000000001E-3</v>
      </c>
    </row>
    <row r="109" spans="1:42" hidden="1" x14ac:dyDescent="0.3">
      <c r="C109" s="14"/>
      <c r="D109" s="14"/>
      <c r="E109" s="14"/>
      <c r="F109" s="34" t="s">
        <v>10</v>
      </c>
      <c r="G109" s="33">
        <f t="shared" si="1"/>
        <v>18.969728485797532</v>
      </c>
      <c r="H109" s="6">
        <v>1</v>
      </c>
      <c r="I109" s="84"/>
      <c r="J109" t="s">
        <v>166</v>
      </c>
      <c r="K109" s="6">
        <v>37</v>
      </c>
      <c r="L109" s="26">
        <f t="shared" si="47"/>
        <v>786.71338980354722</v>
      </c>
      <c r="M109" s="6">
        <f t="shared" si="18"/>
        <v>1266.0924735999999</v>
      </c>
      <c r="N109" s="6">
        <f t="shared" si="35"/>
        <v>0.70000000000004547</v>
      </c>
      <c r="O109" s="6">
        <f t="shared" si="40"/>
        <v>1.1265408000000732</v>
      </c>
      <c r="P109" s="6">
        <f t="shared" si="41"/>
        <v>143.64247594050744</v>
      </c>
      <c r="Q109" s="6">
        <f t="shared" si="26"/>
        <v>231.17015680000003</v>
      </c>
      <c r="R109" s="1">
        <v>5221</v>
      </c>
      <c r="S109" s="1">
        <v>92</v>
      </c>
      <c r="T109" s="1">
        <v>0</v>
      </c>
      <c r="U109" s="6">
        <f t="shared" si="14"/>
        <v>101</v>
      </c>
      <c r="V109" s="20">
        <v>3.9E-2</v>
      </c>
      <c r="W109" s="20">
        <v>4.7E-2</v>
      </c>
      <c r="X109" s="21" t="s">
        <v>45</v>
      </c>
      <c r="Y109" s="22">
        <f t="shared" si="45"/>
        <v>8.3333333333333329E-2</v>
      </c>
      <c r="Z109" s="24"/>
      <c r="AA109" s="22"/>
      <c r="AB109" s="79">
        <f t="shared" si="27"/>
        <v>43629.873738686911</v>
      </c>
      <c r="AC109" s="79">
        <f t="shared" si="28"/>
        <v>43629.790405353575</v>
      </c>
      <c r="AD109" s="25">
        <f t="shared" si="36"/>
        <v>2.2383220202464145</v>
      </c>
      <c r="AE109" s="79">
        <f t="shared" si="29"/>
        <v>43629.873738686911</v>
      </c>
      <c r="AF109" s="79">
        <f t="shared" si="30"/>
        <v>43629.790405353575</v>
      </c>
      <c r="AG109" s="25">
        <f t="shared" si="37"/>
        <v>2.2383220202464145</v>
      </c>
      <c r="AH109" s="14">
        <f t="shared" si="31"/>
        <v>2.9337000000001904E-3</v>
      </c>
      <c r="AI109" s="14">
        <f t="shared" si="32"/>
        <v>1.4668500000000954E-4</v>
      </c>
      <c r="AJ109" s="14">
        <f t="shared" si="38"/>
        <v>3.0803850000002001E-3</v>
      </c>
      <c r="AK109" s="29">
        <v>16</v>
      </c>
      <c r="AL109" s="30"/>
      <c r="AM109" s="6"/>
      <c r="AN109" s="31"/>
      <c r="AO109" s="6">
        <f t="shared" si="33"/>
        <v>14.4</v>
      </c>
      <c r="AP109" s="74">
        <f t="shared" si="34"/>
        <v>3.9E-2</v>
      </c>
    </row>
    <row r="110" spans="1:42" hidden="1" x14ac:dyDescent="0.3">
      <c r="C110" s="14"/>
      <c r="D110" s="14"/>
      <c r="E110" s="14"/>
      <c r="G110" s="33">
        <f t="shared" si="1"/>
        <v>19.042953637777828</v>
      </c>
      <c r="H110" s="6">
        <v>1</v>
      </c>
      <c r="I110" s="84"/>
      <c r="J110" t="s">
        <v>167</v>
      </c>
      <c r="K110" s="6">
        <v>38.299999999999997</v>
      </c>
      <c r="L110" s="26">
        <f t="shared" si="47"/>
        <v>788.01338980354717</v>
      </c>
      <c r="M110" s="6">
        <f t="shared" si="18"/>
        <v>1268.1846207999999</v>
      </c>
      <c r="N110" s="6">
        <f t="shared" si="35"/>
        <v>1.2999999999999545</v>
      </c>
      <c r="O110" s="6">
        <f t="shared" si="40"/>
        <v>2.092147199999927</v>
      </c>
      <c r="P110" s="6">
        <f t="shared" si="41"/>
        <v>142.34247594050748</v>
      </c>
      <c r="Q110" s="6">
        <f t="shared" si="26"/>
        <v>229.07800960000009</v>
      </c>
      <c r="R110" s="1">
        <v>5168</v>
      </c>
      <c r="S110" s="1">
        <v>0</v>
      </c>
      <c r="T110" s="1">
        <v>38</v>
      </c>
      <c r="U110" s="6">
        <f t="shared" si="14"/>
        <v>-53</v>
      </c>
      <c r="V110" s="20">
        <v>-5.0000000000000001E-3</v>
      </c>
      <c r="W110" s="20">
        <v>-3.0000000000000001E-3</v>
      </c>
      <c r="X110" s="21" t="s">
        <v>45</v>
      </c>
      <c r="Y110" s="22">
        <f t="shared" si="45"/>
        <v>8.3333333333333329E-2</v>
      </c>
      <c r="Z110" s="24"/>
      <c r="AA110" s="22"/>
      <c r="AB110" s="79">
        <f t="shared" si="27"/>
        <v>43629.87678973491</v>
      </c>
      <c r="AC110" s="79">
        <f t="shared" si="28"/>
        <v>43629.793456401574</v>
      </c>
      <c r="AD110" s="25">
        <f t="shared" si="36"/>
        <v>2.2413730682455935</v>
      </c>
      <c r="AE110" s="79">
        <f t="shared" si="29"/>
        <v>43629.87678973491</v>
      </c>
      <c r="AF110" s="79">
        <f t="shared" si="30"/>
        <v>43629.793456401574</v>
      </c>
      <c r="AG110" s="25">
        <f t="shared" si="37"/>
        <v>2.2413730682455935</v>
      </c>
      <c r="AH110" s="14">
        <f t="shared" si="31"/>
        <v>2.9057599999998984E-3</v>
      </c>
      <c r="AI110" s="14">
        <f t="shared" si="32"/>
        <v>1.4528799999999491E-4</v>
      </c>
      <c r="AJ110" s="14">
        <f t="shared" si="38"/>
        <v>3.0510479999998931E-3</v>
      </c>
      <c r="AK110" s="29">
        <v>30</v>
      </c>
      <c r="AL110" s="30"/>
      <c r="AM110" s="6"/>
      <c r="AN110" s="31"/>
      <c r="AO110" s="6">
        <f t="shared" si="33"/>
        <v>32.75</v>
      </c>
      <c r="AP110" s="74">
        <f t="shared" si="34"/>
        <v>-5.0000000000000001E-3</v>
      </c>
    </row>
    <row r="111" spans="1:42" hidden="1" x14ac:dyDescent="0.3">
      <c r="C111" s="14"/>
      <c r="D111" s="14"/>
      <c r="E111" s="14"/>
      <c r="F111" s="34" t="s">
        <v>65</v>
      </c>
      <c r="G111" s="33">
        <f t="shared" si="1"/>
        <v>19.231432579283137</v>
      </c>
      <c r="H111" s="6">
        <v>1</v>
      </c>
      <c r="I111" s="86"/>
      <c r="J111" t="s">
        <v>168</v>
      </c>
      <c r="K111" s="6">
        <v>44.1</v>
      </c>
      <c r="L111" s="26">
        <f t="shared" si="47"/>
        <v>793.81338980354724</v>
      </c>
      <c r="M111" s="6">
        <f t="shared" si="18"/>
        <v>1277.518816</v>
      </c>
      <c r="N111" s="6">
        <f t="shared" si="35"/>
        <v>5.8000000000000682</v>
      </c>
      <c r="O111" s="6">
        <f t="shared" si="40"/>
        <v>9.33419520000011</v>
      </c>
      <c r="P111" s="6">
        <f t="shared" si="41"/>
        <v>136.54247594050742</v>
      </c>
      <c r="Q111" s="6">
        <f t="shared" si="26"/>
        <v>219.74381439999999</v>
      </c>
      <c r="R111" s="1">
        <v>4081</v>
      </c>
      <c r="S111" s="1">
        <v>26</v>
      </c>
      <c r="T111" s="1">
        <v>1128</v>
      </c>
      <c r="U111" s="6">
        <f t="shared" si="14"/>
        <v>-1087</v>
      </c>
      <c r="V111" s="20">
        <v>-0.04</v>
      </c>
      <c r="W111" s="20">
        <v>1.2E-2</v>
      </c>
      <c r="X111" s="21" t="s">
        <v>45</v>
      </c>
      <c r="Y111" s="22">
        <f t="shared" si="45"/>
        <v>8.3333333333333329E-2</v>
      </c>
      <c r="Z111" s="24"/>
      <c r="AA111" s="22"/>
      <c r="AB111" s="79">
        <f t="shared" si="27"/>
        <v>43629.884643024139</v>
      </c>
      <c r="AC111" s="79">
        <f t="shared" si="28"/>
        <v>43629.801309690803</v>
      </c>
      <c r="AD111" s="25">
        <f t="shared" si="36"/>
        <v>2.2492263574749813</v>
      </c>
      <c r="AE111" s="79">
        <f t="shared" si="29"/>
        <v>43629.884643024139</v>
      </c>
      <c r="AF111" s="79">
        <f t="shared" si="30"/>
        <v>43629.801309690803</v>
      </c>
      <c r="AG111" s="25">
        <f t="shared" si="37"/>
        <v>2.2492263574749813</v>
      </c>
      <c r="AH111" s="14">
        <f t="shared" si="31"/>
        <v>7.4793230769231653E-3</v>
      </c>
      <c r="AI111" s="14">
        <f t="shared" si="32"/>
        <v>3.739661538461583E-4</v>
      </c>
      <c r="AJ111" s="14">
        <f t="shared" si="38"/>
        <v>7.8532892307693232E-3</v>
      </c>
      <c r="AK111" s="29">
        <v>52</v>
      </c>
      <c r="AL111" s="30"/>
      <c r="AM111" s="6"/>
      <c r="AN111" s="31"/>
      <c r="AO111" s="6">
        <f t="shared" si="33"/>
        <v>52</v>
      </c>
      <c r="AP111" s="74">
        <f t="shared" si="34"/>
        <v>-0.04</v>
      </c>
    </row>
    <row r="112" spans="1:42" x14ac:dyDescent="0.3">
      <c r="A112" t="s">
        <v>23</v>
      </c>
      <c r="B112">
        <v>1</v>
      </c>
      <c r="C112" s="14">
        <v>9.5833333333333326E-2</v>
      </c>
      <c r="D112" s="14">
        <f>SUM(AJ101:AJ112)</f>
        <v>0.1016623381001428</v>
      </c>
      <c r="E112" s="14">
        <f>AE112-AE100</f>
        <v>0.10166233810741687</v>
      </c>
      <c r="F112" s="34" t="s">
        <v>64</v>
      </c>
      <c r="G112" s="33">
        <f t="shared" si="1"/>
        <v>19.294800499279518</v>
      </c>
      <c r="H112" s="6">
        <v>1</v>
      </c>
      <c r="I112" s="84"/>
      <c r="J112" t="s">
        <v>38</v>
      </c>
      <c r="K112" s="6">
        <v>44.7</v>
      </c>
      <c r="L112" s="26">
        <f t="shared" si="47"/>
        <v>794.41338980354726</v>
      </c>
      <c r="M112" s="6">
        <f t="shared" si="18"/>
        <v>1278.4844224000001</v>
      </c>
      <c r="N112" s="6">
        <f t="shared" si="35"/>
        <v>0.60000000000002274</v>
      </c>
      <c r="O112" s="6">
        <f t="shared" si="40"/>
        <v>0.96560640000003661</v>
      </c>
      <c r="P112" s="6">
        <f t="shared" si="41"/>
        <v>135.94247594050739</v>
      </c>
      <c r="Q112" s="6">
        <f t="shared" si="26"/>
        <v>218.77820799999995</v>
      </c>
      <c r="R112" s="1">
        <v>4186</v>
      </c>
      <c r="S112" s="1">
        <v>99</v>
      </c>
      <c r="T112" s="1">
        <v>0</v>
      </c>
      <c r="U112" s="6">
        <f t="shared" si="14"/>
        <v>105</v>
      </c>
      <c r="V112" s="20">
        <v>3.4000000000000002E-2</v>
      </c>
      <c r="W112" s="20">
        <v>0.06</v>
      </c>
      <c r="X112" s="21" t="s">
        <v>45</v>
      </c>
      <c r="Y112" s="22">
        <f t="shared" si="45"/>
        <v>8.3333333333333329E-2</v>
      </c>
      <c r="Z112" s="24"/>
      <c r="AA112" s="22"/>
      <c r="AB112" s="79">
        <f t="shared" si="27"/>
        <v>43629.887283354139</v>
      </c>
      <c r="AC112" s="79">
        <f t="shared" si="28"/>
        <v>43629.803950020803</v>
      </c>
      <c r="AD112" s="25">
        <f t="shared" si="36"/>
        <v>2.2518666874748305</v>
      </c>
      <c r="AE112" s="79">
        <f t="shared" si="29"/>
        <v>43629.887283354139</v>
      </c>
      <c r="AF112" s="79">
        <f t="shared" si="30"/>
        <v>43629.803950020803</v>
      </c>
      <c r="AG112" s="25">
        <f t="shared" si="37"/>
        <v>2.2518666874748305</v>
      </c>
      <c r="AH112" s="14">
        <f t="shared" si="31"/>
        <v>2.5146000000000955E-3</v>
      </c>
      <c r="AI112" s="14">
        <f t="shared" si="32"/>
        <v>1.2573000000000477E-4</v>
      </c>
      <c r="AJ112" s="14">
        <f t="shared" si="38"/>
        <v>2.6403300000001004E-3</v>
      </c>
      <c r="AK112" s="29">
        <v>16</v>
      </c>
      <c r="AL112" s="30"/>
      <c r="AM112" s="6"/>
      <c r="AN112" s="31"/>
      <c r="AO112" s="6">
        <f t="shared" si="33"/>
        <v>16.399999999999999</v>
      </c>
      <c r="AP112" s="74">
        <f t="shared" si="34"/>
        <v>3.4000000000000002E-2</v>
      </c>
    </row>
    <row r="113" spans="1:42" hidden="1" x14ac:dyDescent="0.3">
      <c r="C113" s="14"/>
      <c r="D113" s="14"/>
      <c r="E113" s="14"/>
      <c r="F113" s="34"/>
      <c r="G113" s="33">
        <f t="shared" si="1"/>
        <v>19.675008019257803</v>
      </c>
      <c r="H113" s="6">
        <v>1</v>
      </c>
      <c r="I113" s="84"/>
      <c r="J113" t="s">
        <v>212</v>
      </c>
      <c r="K113" s="6">
        <v>5.4</v>
      </c>
      <c r="L113" s="26">
        <f>L$112+K113</f>
        <v>799.81338980354724</v>
      </c>
      <c r="M113" s="6">
        <f t="shared" si="18"/>
        <v>1287.17488</v>
      </c>
      <c r="N113" s="6">
        <f t="shared" si="35"/>
        <v>5.3999999999999773</v>
      </c>
      <c r="O113" s="6">
        <f t="shared" si="40"/>
        <v>8.6904575999999647</v>
      </c>
      <c r="P113" s="6">
        <f t="shared" si="41"/>
        <v>130.54247594050742</v>
      </c>
      <c r="Q113" s="6">
        <f t="shared" si="26"/>
        <v>210.08775039999998</v>
      </c>
      <c r="R113" s="1">
        <v>4292</v>
      </c>
      <c r="S113" s="1">
        <v>418</v>
      </c>
      <c r="T113" s="1">
        <v>282</v>
      </c>
      <c r="U113" s="6">
        <f t="shared" si="14"/>
        <v>106</v>
      </c>
      <c r="V113" s="20">
        <v>0.01</v>
      </c>
      <c r="W113" s="20">
        <v>0.05</v>
      </c>
      <c r="X113" s="21" t="s">
        <v>45</v>
      </c>
      <c r="Y113" s="22">
        <f t="shared" si="45"/>
        <v>8.3333333333333329E-2</v>
      </c>
      <c r="Z113" s="24"/>
      <c r="AA113" s="22"/>
      <c r="AB113" s="79">
        <f t="shared" si="27"/>
        <v>43629.903125334138</v>
      </c>
      <c r="AC113" s="79">
        <f t="shared" si="28"/>
        <v>43629.819792000802</v>
      </c>
      <c r="AD113" s="25">
        <f t="shared" si="36"/>
        <v>2.2677086674739257</v>
      </c>
      <c r="AE113" s="79">
        <f t="shared" si="29"/>
        <v>43629.903125334138</v>
      </c>
      <c r="AF113" s="79">
        <f t="shared" si="30"/>
        <v>43629.819792000802</v>
      </c>
      <c r="AG113" s="25">
        <f t="shared" si="37"/>
        <v>2.2677086674739257</v>
      </c>
      <c r="AH113" s="14">
        <f t="shared" si="31"/>
        <v>1.5087599999999939E-2</v>
      </c>
      <c r="AI113" s="14">
        <f t="shared" si="32"/>
        <v>7.5437999999999699E-4</v>
      </c>
      <c r="AJ113" s="14">
        <f t="shared" si="38"/>
        <v>1.5841979999999936E-2</v>
      </c>
      <c r="AK113" s="29">
        <v>24</v>
      </c>
      <c r="AL113" s="30"/>
      <c r="AM113" s="6"/>
      <c r="AN113" s="31"/>
      <c r="AO113" s="6">
        <f t="shared" si="33"/>
        <v>26</v>
      </c>
      <c r="AP113" s="74">
        <f t="shared" si="34"/>
        <v>0.01</v>
      </c>
    </row>
    <row r="114" spans="1:42" hidden="1" x14ac:dyDescent="0.3">
      <c r="C114" s="14"/>
      <c r="D114" s="14"/>
      <c r="E114" s="14"/>
      <c r="F114" s="34"/>
      <c r="G114" s="33">
        <f t="shared" si="1"/>
        <v>19.82286649919115</v>
      </c>
      <c r="H114" s="6">
        <v>1</v>
      </c>
      <c r="I114" s="84"/>
      <c r="J114" t="s">
        <v>208</v>
      </c>
      <c r="K114" s="6">
        <v>7.5</v>
      </c>
      <c r="L114" s="26">
        <f t="shared" ref="L114:L119" si="48">L$112+K114</f>
        <v>801.91338980354726</v>
      </c>
      <c r="M114" s="6">
        <f t="shared" si="18"/>
        <v>1290.5545024</v>
      </c>
      <c r="N114" s="6">
        <f t="shared" si="35"/>
        <v>2.1000000000000227</v>
      </c>
      <c r="O114" s="6">
        <f t="shared" si="40"/>
        <v>3.379622400000037</v>
      </c>
      <c r="P114" s="6">
        <f t="shared" si="41"/>
        <v>128.44247594050739</v>
      </c>
      <c r="Q114" s="6">
        <f t="shared" si="26"/>
        <v>206.70812799999993</v>
      </c>
      <c r="R114" s="1">
        <v>4639</v>
      </c>
      <c r="S114" s="1">
        <v>160</v>
      </c>
      <c r="T114" s="1">
        <v>12</v>
      </c>
      <c r="U114" s="6">
        <f t="shared" si="14"/>
        <v>347</v>
      </c>
      <c r="V114" s="20">
        <v>1.0999999999999999E-2</v>
      </c>
      <c r="W114" s="20">
        <v>3.7999999999999999E-2</v>
      </c>
      <c r="X114" s="21" t="s">
        <v>45</v>
      </c>
      <c r="Y114" s="22">
        <f t="shared" si="45"/>
        <v>8.3333333333333329E-2</v>
      </c>
      <c r="Z114" s="24"/>
      <c r="AA114" s="22"/>
      <c r="AB114" s="79">
        <f t="shared" si="27"/>
        <v>43629.909286104135</v>
      </c>
      <c r="AC114" s="79">
        <f t="shared" si="28"/>
        <v>43629.8259527708</v>
      </c>
      <c r="AD114" s="25">
        <f t="shared" si="36"/>
        <v>2.2738694374711486</v>
      </c>
      <c r="AE114" s="79">
        <f t="shared" si="29"/>
        <v>43629.909286104135</v>
      </c>
      <c r="AF114" s="79">
        <f t="shared" si="30"/>
        <v>43629.8259527708</v>
      </c>
      <c r="AG114" s="25">
        <f t="shared" si="37"/>
        <v>2.2738694374711486</v>
      </c>
      <c r="AH114" s="14">
        <f t="shared" si="31"/>
        <v>5.8674000000000642E-3</v>
      </c>
      <c r="AI114" s="14">
        <f t="shared" si="32"/>
        <v>2.9337000000000324E-4</v>
      </c>
      <c r="AJ114" s="14">
        <f t="shared" si="38"/>
        <v>6.1607700000000671E-3</v>
      </c>
      <c r="AK114" s="29">
        <v>24</v>
      </c>
      <c r="AL114" s="30"/>
      <c r="AM114" s="6"/>
      <c r="AN114" s="31"/>
      <c r="AO114" s="6">
        <f t="shared" si="33"/>
        <v>25.6</v>
      </c>
      <c r="AP114" s="74">
        <f t="shared" si="34"/>
        <v>1.0999999999999999E-2</v>
      </c>
    </row>
    <row r="115" spans="1:42" hidden="1" x14ac:dyDescent="0.3">
      <c r="C115" s="14"/>
      <c r="D115" s="14"/>
      <c r="E115" s="14"/>
      <c r="F115" s="34" t="s">
        <v>10</v>
      </c>
      <c r="G115" s="33">
        <f t="shared" si="1"/>
        <v>20.214595459168777</v>
      </c>
      <c r="H115" s="6">
        <v>1</v>
      </c>
      <c r="I115" s="84"/>
      <c r="J115" t="s">
        <v>215</v>
      </c>
      <c r="K115" s="6">
        <v>12.6</v>
      </c>
      <c r="L115" s="26">
        <f t="shared" si="48"/>
        <v>807.01338980354728</v>
      </c>
      <c r="M115" s="6">
        <f t="shared" si="18"/>
        <v>1298.7621568000002</v>
      </c>
      <c r="N115" s="6">
        <f t="shared" si="35"/>
        <v>5.1000000000000227</v>
      </c>
      <c r="O115" s="6">
        <f t="shared" si="40"/>
        <v>8.2076544000000364</v>
      </c>
      <c r="P115" s="6">
        <f t="shared" si="41"/>
        <v>123.34247594050737</v>
      </c>
      <c r="Q115" s="6">
        <f t="shared" si="26"/>
        <v>198.50047359999991</v>
      </c>
      <c r="R115" s="1">
        <v>5150</v>
      </c>
      <c r="S115" s="1">
        <v>704</v>
      </c>
      <c r="T115" s="1">
        <v>10</v>
      </c>
      <c r="U115" s="6">
        <f t="shared" si="14"/>
        <v>511</v>
      </c>
      <c r="V115" s="20">
        <v>2.5999999999999999E-2</v>
      </c>
      <c r="W115" s="20">
        <v>4.7E-2</v>
      </c>
      <c r="X115" s="21" t="s">
        <v>45</v>
      </c>
      <c r="Y115" s="22">
        <f t="shared" si="45"/>
        <v>8.3333333333333329E-2</v>
      </c>
      <c r="Z115" s="24"/>
      <c r="AA115" s="22"/>
      <c r="AB115" s="79">
        <f t="shared" si="27"/>
        <v>43629.925608144134</v>
      </c>
      <c r="AC115" s="79">
        <f t="shared" si="28"/>
        <v>43629.842274810799</v>
      </c>
      <c r="AD115" s="25">
        <f t="shared" si="36"/>
        <v>2.2901914774702163</v>
      </c>
      <c r="AE115" s="79">
        <f t="shared" si="29"/>
        <v>43629.925608144134</v>
      </c>
      <c r="AF115" s="79">
        <f t="shared" si="30"/>
        <v>43629.842274810799</v>
      </c>
      <c r="AG115" s="25">
        <f t="shared" si="37"/>
        <v>2.2901914774702163</v>
      </c>
      <c r="AH115" s="14">
        <f t="shared" si="31"/>
        <v>1.5544800000000069E-2</v>
      </c>
      <c r="AI115" s="14">
        <f t="shared" si="32"/>
        <v>7.7724000000000347E-4</v>
      </c>
      <c r="AJ115" s="14">
        <f t="shared" si="38"/>
        <v>1.6322040000000072E-2</v>
      </c>
      <c r="AK115" s="29">
        <v>22</v>
      </c>
      <c r="AL115" s="30"/>
      <c r="AM115" s="6"/>
      <c r="AN115" s="31"/>
      <c r="AO115" s="6">
        <f t="shared" si="33"/>
        <v>19.600000000000001</v>
      </c>
      <c r="AP115" s="74">
        <f t="shared" si="34"/>
        <v>2.5999999999999999E-2</v>
      </c>
    </row>
    <row r="116" spans="1:42" hidden="1" x14ac:dyDescent="0.3">
      <c r="C116" s="14"/>
      <c r="D116" s="14"/>
      <c r="E116" s="14"/>
      <c r="F116" s="34" t="s">
        <v>11</v>
      </c>
      <c r="G116" s="33">
        <f t="shared" si="1"/>
        <v>20.39625016314676</v>
      </c>
      <c r="H116" s="6">
        <v>1</v>
      </c>
      <c r="I116" s="86"/>
      <c r="J116" t="s">
        <v>209</v>
      </c>
      <c r="K116" s="6">
        <v>16.899999999999999</v>
      </c>
      <c r="L116" s="26">
        <f t="shared" si="48"/>
        <v>811.31338980354724</v>
      </c>
      <c r="M116" s="6">
        <f t="shared" si="18"/>
        <v>1305.6823360000001</v>
      </c>
      <c r="N116" s="6">
        <f t="shared" si="35"/>
        <v>4.2999999999999545</v>
      </c>
      <c r="O116" s="6">
        <f t="shared" si="40"/>
        <v>6.9201791999999269</v>
      </c>
      <c r="P116" s="6">
        <f t="shared" si="41"/>
        <v>119.04247594050742</v>
      </c>
      <c r="Q116" s="6">
        <f t="shared" si="26"/>
        <v>191.58029439999999</v>
      </c>
      <c r="R116" s="1">
        <v>4365</v>
      </c>
      <c r="S116" s="1">
        <v>27</v>
      </c>
      <c r="T116" s="1">
        <v>802</v>
      </c>
      <c r="U116" s="6">
        <f t="shared" si="14"/>
        <v>-785</v>
      </c>
      <c r="V116" s="20">
        <v>-0.04</v>
      </c>
      <c r="W116" s="20">
        <v>8.0000000000000002E-3</v>
      </c>
      <c r="X116" s="21" t="s">
        <v>45</v>
      </c>
      <c r="Y116" s="22">
        <f t="shared" si="45"/>
        <v>8.3333333333333329E-2</v>
      </c>
      <c r="Z116" s="24"/>
      <c r="AA116" s="22"/>
      <c r="AB116" s="79">
        <f t="shared" si="27"/>
        <v>43629.933177090134</v>
      </c>
      <c r="AC116" s="79">
        <f t="shared" si="28"/>
        <v>43629.849843756798</v>
      </c>
      <c r="AD116" s="25">
        <f t="shared" si="36"/>
        <v>2.297760423469299</v>
      </c>
      <c r="AE116" s="79">
        <f t="shared" si="29"/>
        <v>43629.933177090134</v>
      </c>
      <c r="AF116" s="79">
        <f t="shared" si="30"/>
        <v>43629.849843756798</v>
      </c>
      <c r="AG116" s="25">
        <f t="shared" si="37"/>
        <v>2.297760423469299</v>
      </c>
      <c r="AH116" s="14">
        <f t="shared" si="31"/>
        <v>7.2085199999999241E-3</v>
      </c>
      <c r="AI116" s="14">
        <f t="shared" si="32"/>
        <v>3.6042599999999621E-4</v>
      </c>
      <c r="AJ116" s="14">
        <f t="shared" si="38"/>
        <v>7.5689459999999202E-3</v>
      </c>
      <c r="AK116" s="29">
        <v>40</v>
      </c>
      <c r="AL116" s="30"/>
      <c r="AM116" s="6"/>
      <c r="AN116" s="31"/>
      <c r="AO116" s="6">
        <f t="shared" si="33"/>
        <v>52</v>
      </c>
      <c r="AP116" s="74">
        <f t="shared" si="34"/>
        <v>-0.04</v>
      </c>
    </row>
    <row r="117" spans="1:42" hidden="1" x14ac:dyDescent="0.3">
      <c r="C117" s="14"/>
      <c r="D117" s="14"/>
      <c r="E117" s="14"/>
      <c r="F117" s="34" t="s">
        <v>64</v>
      </c>
      <c r="G117" s="33">
        <f t="shared" si="1"/>
        <v>20.461242901626974</v>
      </c>
      <c r="H117" s="6">
        <v>1</v>
      </c>
      <c r="I117" s="86"/>
      <c r="J117" t="s">
        <v>216</v>
      </c>
      <c r="K117" s="6">
        <v>17.399999999999999</v>
      </c>
      <c r="L117" s="26">
        <f t="shared" si="48"/>
        <v>811.81338980354724</v>
      </c>
      <c r="M117" s="6">
        <f t="shared" si="18"/>
        <v>1306.4870080000001</v>
      </c>
      <c r="N117" s="6">
        <f t="shared" si="35"/>
        <v>0.5</v>
      </c>
      <c r="O117" s="6">
        <f t="shared" si="40"/>
        <v>0.80467200000000005</v>
      </c>
      <c r="P117" s="6">
        <f t="shared" si="41"/>
        <v>118.54247594050742</v>
      </c>
      <c r="Q117" s="6">
        <f t="shared" si="26"/>
        <v>190.77562239999997</v>
      </c>
      <c r="R117" s="1">
        <v>4637</v>
      </c>
      <c r="S117" s="1">
        <v>229</v>
      </c>
      <c r="T117" s="1">
        <v>0</v>
      </c>
      <c r="U117" s="6">
        <f t="shared" si="14"/>
        <v>272</v>
      </c>
      <c r="V117" s="20">
        <v>8.5999999999999993E-2</v>
      </c>
      <c r="W117" s="20">
        <v>0.115</v>
      </c>
      <c r="X117" s="21" t="s">
        <v>45</v>
      </c>
      <c r="Y117" s="22">
        <f t="shared" si="45"/>
        <v>8.3333333333333329E-2</v>
      </c>
      <c r="Z117" s="24"/>
      <c r="AA117" s="22"/>
      <c r="AB117" s="79">
        <f t="shared" si="27"/>
        <v>43629.935885120904</v>
      </c>
      <c r="AC117" s="79">
        <f t="shared" si="28"/>
        <v>43629.852551787568</v>
      </c>
      <c r="AD117" s="25">
        <f t="shared" si="36"/>
        <v>2.3004684542393079</v>
      </c>
      <c r="AE117" s="79">
        <f t="shared" si="29"/>
        <v>43629.935885120904</v>
      </c>
      <c r="AF117" s="79">
        <f t="shared" si="30"/>
        <v>43629.852551787568</v>
      </c>
      <c r="AG117" s="25">
        <f t="shared" si="37"/>
        <v>2.3004684542393079</v>
      </c>
      <c r="AH117" s="14">
        <f t="shared" si="31"/>
        <v>2.5790769230769231E-3</v>
      </c>
      <c r="AI117" s="14">
        <f t="shared" si="32"/>
        <v>1.2895384615384616E-4</v>
      </c>
      <c r="AJ117" s="14">
        <f t="shared" si="38"/>
        <v>2.7080307692307691E-3</v>
      </c>
      <c r="AK117" s="29">
        <v>13</v>
      </c>
      <c r="AL117" s="30"/>
      <c r="AM117" s="6"/>
      <c r="AN117" s="31"/>
      <c r="AO117" s="6">
        <f t="shared" si="33"/>
        <v>-4.3999999999999986</v>
      </c>
      <c r="AP117" s="74">
        <f t="shared" si="34"/>
        <v>8.5999999999999993E-2</v>
      </c>
    </row>
    <row r="118" spans="1:42" hidden="1" x14ac:dyDescent="0.3">
      <c r="C118" s="14"/>
      <c r="D118" s="14"/>
      <c r="E118" s="14"/>
      <c r="F118" s="34"/>
      <c r="G118" s="33">
        <f t="shared" si="1"/>
        <v>20.510158489050809</v>
      </c>
      <c r="H118" s="6">
        <v>1</v>
      </c>
      <c r="I118" s="86"/>
      <c r="J118" t="s">
        <v>210</v>
      </c>
      <c r="K118" s="6">
        <v>18.5</v>
      </c>
      <c r="L118" s="26">
        <f t="shared" si="48"/>
        <v>812.91338980354726</v>
      </c>
      <c r="M118" s="6">
        <f t="shared" si="18"/>
        <v>1308.2572864000001</v>
      </c>
      <c r="N118" s="6">
        <f t="shared" si="35"/>
        <v>1.1000000000000227</v>
      </c>
      <c r="O118" s="6">
        <f t="shared" si="40"/>
        <v>1.7702784000000367</v>
      </c>
      <c r="P118" s="6">
        <f t="shared" si="41"/>
        <v>117.44247594050739</v>
      </c>
      <c r="Q118" s="6">
        <f t="shared" si="26"/>
        <v>189.00534399999995</v>
      </c>
      <c r="R118" s="1">
        <v>4381</v>
      </c>
      <c r="S118" s="1">
        <v>20</v>
      </c>
      <c r="T118" s="1">
        <v>267</v>
      </c>
      <c r="U118" s="6">
        <f t="shared" si="14"/>
        <v>-256</v>
      </c>
      <c r="V118" s="20">
        <v>-2.1000000000000001E-2</v>
      </c>
      <c r="W118" s="20">
        <v>0.105</v>
      </c>
      <c r="X118" s="21" t="s">
        <v>45</v>
      </c>
      <c r="Y118" s="22">
        <f t="shared" si="45"/>
        <v>8.3333333333333329E-2</v>
      </c>
      <c r="Z118" s="24"/>
      <c r="AA118" s="22"/>
      <c r="AB118" s="79">
        <f t="shared" si="27"/>
        <v>43629.93792327038</v>
      </c>
      <c r="AC118" s="79">
        <f t="shared" si="28"/>
        <v>43629.854589937044</v>
      </c>
      <c r="AD118" s="25">
        <f t="shared" si="36"/>
        <v>2.302506603715301</v>
      </c>
      <c r="AE118" s="79">
        <f t="shared" si="29"/>
        <v>43629.93792327038</v>
      </c>
      <c r="AF118" s="79">
        <f t="shared" si="30"/>
        <v>43629.854589937044</v>
      </c>
      <c r="AG118" s="25">
        <f t="shared" si="37"/>
        <v>2.302506603715301</v>
      </c>
      <c r="AH118" s="14">
        <f t="shared" si="31"/>
        <v>1.9410947368421454E-3</v>
      </c>
      <c r="AI118" s="14">
        <f t="shared" si="32"/>
        <v>9.7054736842107277E-5</v>
      </c>
      <c r="AJ118" s="14">
        <f t="shared" si="38"/>
        <v>2.0381494736842528E-3</v>
      </c>
      <c r="AK118" s="29">
        <v>38</v>
      </c>
      <c r="AL118" s="30"/>
      <c r="AM118" s="6"/>
      <c r="AN118" s="31"/>
      <c r="AO118" s="6">
        <f t="shared" si="33"/>
        <v>41.55</v>
      </c>
      <c r="AP118" s="74">
        <f t="shared" si="34"/>
        <v>-2.1000000000000001E-2</v>
      </c>
    </row>
    <row r="119" spans="1:42" hidden="1" x14ac:dyDescent="0.3">
      <c r="C119" s="14"/>
      <c r="D119" s="14"/>
      <c r="E119" s="14"/>
      <c r="F119" s="34"/>
      <c r="G119" s="33">
        <f t="shared" si="1"/>
        <v>20.814324505103286</v>
      </c>
      <c r="H119" s="6">
        <v>1</v>
      </c>
      <c r="I119" s="87"/>
      <c r="J119" t="s">
        <v>211</v>
      </c>
      <c r="K119" s="6">
        <v>23.9</v>
      </c>
      <c r="L119" s="26">
        <f t="shared" si="48"/>
        <v>818.31338980354724</v>
      </c>
      <c r="M119" s="6">
        <f t="shared" si="18"/>
        <v>1316.9477440000001</v>
      </c>
      <c r="N119" s="6">
        <f t="shared" si="35"/>
        <v>5.3999999999999773</v>
      </c>
      <c r="O119" s="6">
        <f t="shared" si="40"/>
        <v>8.6904575999999647</v>
      </c>
      <c r="P119" s="6">
        <f t="shared" si="41"/>
        <v>112.04247594050742</v>
      </c>
      <c r="Q119" s="6">
        <f t="shared" si="26"/>
        <v>180.31488639999998</v>
      </c>
      <c r="R119" s="1">
        <v>4323</v>
      </c>
      <c r="S119" s="1">
        <v>168</v>
      </c>
      <c r="T119" s="1">
        <v>291</v>
      </c>
      <c r="U119" s="6">
        <f t="shared" si="14"/>
        <v>-58</v>
      </c>
      <c r="V119" s="20">
        <v>0</v>
      </c>
      <c r="W119" s="20">
        <v>0.105</v>
      </c>
      <c r="X119" s="21" t="s">
        <v>45</v>
      </c>
      <c r="Y119" s="22">
        <f t="shared" si="45"/>
        <v>8.3333333333333329E-2</v>
      </c>
      <c r="Z119" s="24"/>
      <c r="AA119" s="22"/>
      <c r="AB119" s="79">
        <f t="shared" si="27"/>
        <v>43629.950596854382</v>
      </c>
      <c r="AC119" s="79">
        <f t="shared" si="28"/>
        <v>43629.867263521046</v>
      </c>
      <c r="AD119" s="25">
        <f t="shared" si="36"/>
        <v>2.3151801877174876</v>
      </c>
      <c r="AE119" s="79">
        <f t="shared" si="29"/>
        <v>43629.950596854382</v>
      </c>
      <c r="AF119" s="79">
        <f t="shared" si="30"/>
        <v>43629.867263521046</v>
      </c>
      <c r="AG119" s="25">
        <f t="shared" si="37"/>
        <v>2.3151801877174876</v>
      </c>
      <c r="AH119" s="14">
        <f t="shared" si="31"/>
        <v>1.207007999999995E-2</v>
      </c>
      <c r="AI119" s="14">
        <f t="shared" si="32"/>
        <v>6.0350399999999755E-4</v>
      </c>
      <c r="AJ119" s="14">
        <f t="shared" si="38"/>
        <v>1.2673583999999948E-2</v>
      </c>
      <c r="AK119" s="29"/>
      <c r="AL119" s="30"/>
      <c r="AM119" s="6"/>
      <c r="AN119" s="31"/>
      <c r="AO119" s="6">
        <f t="shared" si="33"/>
        <v>30</v>
      </c>
      <c r="AP119" s="74">
        <f t="shared" si="34"/>
        <v>0</v>
      </c>
    </row>
    <row r="120" spans="1:42" x14ac:dyDescent="0.3">
      <c r="A120" t="s">
        <v>24</v>
      </c>
      <c r="B120">
        <v>1</v>
      </c>
      <c r="C120" s="14">
        <v>9.3055555555555558E-2</v>
      </c>
      <c r="D120" s="14">
        <f>SUM(AH113:AH120)</f>
        <v>0.10171899832658556</v>
      </c>
      <c r="E120" s="14"/>
      <c r="F120" s="34" t="s">
        <v>213</v>
      </c>
      <c r="G120" s="33">
        <f t="shared" si="1"/>
        <v>21.858119257085491</v>
      </c>
      <c r="H120" s="6">
        <v>1</v>
      </c>
      <c r="I120" s="87"/>
      <c r="J120" t="s">
        <v>39</v>
      </c>
      <c r="K120" s="6">
        <v>39.6</v>
      </c>
      <c r="L120" s="26">
        <v>833.75586574405463</v>
      </c>
      <c r="M120" s="6">
        <f t="shared" si="18"/>
        <v>1341.8</v>
      </c>
      <c r="N120" s="6">
        <f t="shared" si="35"/>
        <v>15.442475940507393</v>
      </c>
      <c r="O120" s="6">
        <f t="shared" si="40"/>
        <v>24.85225599999993</v>
      </c>
      <c r="P120" s="6">
        <f t="shared" si="41"/>
        <v>96.600000000000023</v>
      </c>
      <c r="Q120" s="6">
        <f t="shared" si="26"/>
        <v>155.46263040000005</v>
      </c>
      <c r="R120" s="1">
        <v>4459</v>
      </c>
      <c r="S120" s="1">
        <v>936</v>
      </c>
      <c r="T120" s="1">
        <v>796</v>
      </c>
      <c r="U120" s="6">
        <f t="shared" si="14"/>
        <v>136</v>
      </c>
      <c r="V120" s="20">
        <v>0</v>
      </c>
      <c r="W120" s="20">
        <v>7.0999999999999994E-2</v>
      </c>
      <c r="X120" s="21" t="s">
        <v>45</v>
      </c>
      <c r="Y120" s="22">
        <f t="shared" si="45"/>
        <v>8.3333333333333329E-2</v>
      </c>
      <c r="Z120" s="24"/>
      <c r="AA120" s="22"/>
      <c r="AB120" s="79">
        <f t="shared" si="27"/>
        <v>43629.994088302381</v>
      </c>
      <c r="AC120" s="79">
        <f t="shared" si="28"/>
        <v>43629.910754969045</v>
      </c>
      <c r="AD120" s="25">
        <f t="shared" si="36"/>
        <v>2.3586716357167461</v>
      </c>
      <c r="AE120" s="79">
        <f t="shared" si="29"/>
        <v>43629.994088302381</v>
      </c>
      <c r="AF120" s="79">
        <f t="shared" si="30"/>
        <v>43629.910754969045</v>
      </c>
      <c r="AG120" s="25">
        <f t="shared" si="37"/>
        <v>2.3586716357167461</v>
      </c>
      <c r="AH120" s="14">
        <f t="shared" si="31"/>
        <v>4.1420426666666545E-2</v>
      </c>
      <c r="AI120" s="14">
        <f t="shared" si="32"/>
        <v>2.0710213333333272E-3</v>
      </c>
      <c r="AJ120" s="14">
        <f t="shared" si="38"/>
        <v>4.349144799999987E-2</v>
      </c>
      <c r="AK120" s="29">
        <v>25</v>
      </c>
      <c r="AL120" s="30"/>
      <c r="AM120" s="6"/>
      <c r="AN120" s="31"/>
      <c r="AO120" s="6">
        <f t="shared" si="33"/>
        <v>30</v>
      </c>
      <c r="AP120" s="74">
        <f t="shared" si="34"/>
        <v>0</v>
      </c>
    </row>
    <row r="121" spans="1:42" hidden="1" x14ac:dyDescent="0.3">
      <c r="C121" s="14"/>
      <c r="D121" s="14"/>
      <c r="E121" s="14"/>
      <c r="F121" s="34"/>
      <c r="G121" s="33">
        <f t="shared" si="1"/>
        <v>22.258041241031606</v>
      </c>
      <c r="H121" s="6">
        <v>1</v>
      </c>
      <c r="I121" s="84"/>
      <c r="J121" t="s">
        <v>222</v>
      </c>
      <c r="K121" s="6">
        <v>7.1</v>
      </c>
      <c r="L121" s="26">
        <f>$L$120+K121</f>
        <v>840.85586574405465</v>
      </c>
      <c r="M121" s="6">
        <f t="shared" si="18"/>
        <v>1353.2263424</v>
      </c>
      <c r="N121" s="6">
        <f t="shared" si="35"/>
        <v>7.1000000000000227</v>
      </c>
      <c r="O121" s="6">
        <f t="shared" si="40"/>
        <v>11.426342400000037</v>
      </c>
      <c r="P121" s="6">
        <f t="shared" si="41"/>
        <v>89.5</v>
      </c>
      <c r="Q121" s="6">
        <f t="shared" si="26"/>
        <v>144.03628800000001</v>
      </c>
      <c r="R121" s="1">
        <v>4495</v>
      </c>
      <c r="S121" s="1">
        <v>289</v>
      </c>
      <c r="T121" s="1">
        <v>254</v>
      </c>
      <c r="U121" s="6">
        <f t="shared" si="14"/>
        <v>36</v>
      </c>
      <c r="V121" s="20">
        <v>2E-3</v>
      </c>
      <c r="W121" s="20">
        <v>0.03</v>
      </c>
      <c r="X121" s="21" t="s">
        <v>45</v>
      </c>
      <c r="Y121" s="22">
        <f t="shared" si="45"/>
        <v>8.3333333333333329E-2</v>
      </c>
      <c r="Z121" s="24"/>
      <c r="AA121" s="22"/>
      <c r="AB121" s="79">
        <f t="shared" si="27"/>
        <v>43630.010751718379</v>
      </c>
      <c r="AC121" s="79">
        <f t="shared" si="28"/>
        <v>43629.927418385043</v>
      </c>
      <c r="AD121" s="25">
        <f t="shared" si="36"/>
        <v>2.3753350517145009</v>
      </c>
      <c r="AE121" s="79">
        <f t="shared" si="29"/>
        <v>43630.010751718379</v>
      </c>
      <c r="AF121" s="79">
        <f t="shared" si="30"/>
        <v>43629.927418385043</v>
      </c>
      <c r="AG121" s="25">
        <f t="shared" si="37"/>
        <v>2.3753350517145009</v>
      </c>
      <c r="AH121" s="14">
        <f t="shared" si="31"/>
        <v>1.5869920000000051E-2</v>
      </c>
      <c r="AI121" s="14">
        <f t="shared" si="32"/>
        <v>7.9349600000000258E-4</v>
      </c>
      <c r="AJ121" s="14">
        <f t="shared" si="38"/>
        <v>1.6663416000000052E-2</v>
      </c>
      <c r="AK121" s="29"/>
      <c r="AL121" s="30"/>
      <c r="AM121" s="6"/>
      <c r="AN121" s="31"/>
      <c r="AO121" s="6">
        <f t="shared" si="33"/>
        <v>29.2</v>
      </c>
      <c r="AP121" s="74">
        <f t="shared" si="34"/>
        <v>2E-3</v>
      </c>
    </row>
    <row r="122" spans="1:42" hidden="1" x14ac:dyDescent="0.3">
      <c r="C122" s="14"/>
      <c r="D122" s="14"/>
      <c r="E122" s="14"/>
      <c r="F122" s="34"/>
      <c r="G122" s="33">
        <f t="shared" si="1"/>
        <v>22.401025265688077</v>
      </c>
      <c r="H122" s="6">
        <v>1</v>
      </c>
      <c r="I122" s="84"/>
      <c r="J122" t="s">
        <v>217</v>
      </c>
      <c r="K122" s="6">
        <v>9.3000000000000007</v>
      </c>
      <c r="L122" s="26">
        <f t="shared" ref="L122:L127" si="49">$L$120+K122</f>
        <v>843.05586574405459</v>
      </c>
      <c r="M122" s="6">
        <f t="shared" si="18"/>
        <v>1356.7668991999999</v>
      </c>
      <c r="N122" s="6">
        <f t="shared" si="35"/>
        <v>2.1999999999999318</v>
      </c>
      <c r="O122" s="6">
        <f t="shared" si="40"/>
        <v>3.5405567999998904</v>
      </c>
      <c r="P122" s="6">
        <f t="shared" si="41"/>
        <v>87.300000000000068</v>
      </c>
      <c r="Q122" s="6">
        <f t="shared" si="26"/>
        <v>140.49573120000011</v>
      </c>
      <c r="R122" s="1">
        <v>4579</v>
      </c>
      <c r="S122" s="1">
        <v>142</v>
      </c>
      <c r="T122" s="1">
        <v>62</v>
      </c>
      <c r="U122" s="6">
        <f t="shared" si="14"/>
        <v>84</v>
      </c>
      <c r="V122" s="20">
        <v>8.0000000000000002E-3</v>
      </c>
      <c r="W122" s="20">
        <v>4.3999999999999997E-2</v>
      </c>
      <c r="X122" s="21" t="s">
        <v>45</v>
      </c>
      <c r="Y122" s="22">
        <f t="shared" si="45"/>
        <v>8.3333333333333329E-2</v>
      </c>
      <c r="Z122" s="24"/>
      <c r="AA122" s="22"/>
      <c r="AB122" s="79">
        <f t="shared" si="27"/>
        <v>43630.016709386073</v>
      </c>
      <c r="AC122" s="79">
        <f t="shared" si="28"/>
        <v>43629.933376052737</v>
      </c>
      <c r="AD122" s="25">
        <f t="shared" si="36"/>
        <v>2.3812927194085205</v>
      </c>
      <c r="AE122" s="79">
        <f t="shared" si="29"/>
        <v>43630.016709386073</v>
      </c>
      <c r="AF122" s="79">
        <f t="shared" si="30"/>
        <v>43629.933376052737</v>
      </c>
      <c r="AG122" s="25">
        <f t="shared" si="37"/>
        <v>2.3812927194085205</v>
      </c>
      <c r="AH122" s="14">
        <f t="shared" si="31"/>
        <v>5.673969230769055E-3</v>
      </c>
      <c r="AI122" s="14">
        <f t="shared" si="32"/>
        <v>2.8369846153845278E-4</v>
      </c>
      <c r="AJ122" s="14">
        <f t="shared" si="38"/>
        <v>5.957667692307508E-3</v>
      </c>
      <c r="AK122" s="29">
        <v>26</v>
      </c>
      <c r="AL122" s="30"/>
      <c r="AM122" s="6"/>
      <c r="AN122" s="31"/>
      <c r="AO122" s="6">
        <f t="shared" si="33"/>
        <v>26.8</v>
      </c>
      <c r="AP122" s="74">
        <f t="shared" si="34"/>
        <v>8.0000000000000002E-3</v>
      </c>
    </row>
    <row r="123" spans="1:42" hidden="1" x14ac:dyDescent="0.3">
      <c r="C123" s="14"/>
      <c r="D123" s="14"/>
      <c r="E123" s="14"/>
      <c r="F123" s="34"/>
      <c r="G123" s="33">
        <f t="shared" si="1"/>
        <v>22.447111025685444</v>
      </c>
      <c r="H123" s="6">
        <v>1</v>
      </c>
      <c r="I123" s="84"/>
      <c r="J123" t="s">
        <v>218</v>
      </c>
      <c r="K123" s="6">
        <v>9.9</v>
      </c>
      <c r="L123" s="26">
        <f t="shared" si="49"/>
        <v>843.65586574405461</v>
      </c>
      <c r="M123" s="6">
        <f t="shared" si="18"/>
        <v>1357.7325056</v>
      </c>
      <c r="N123" s="6">
        <f t="shared" si="35"/>
        <v>0.60000000000002274</v>
      </c>
      <c r="O123" s="6">
        <f t="shared" si="40"/>
        <v>0.96560640000003661</v>
      </c>
      <c r="P123" s="6">
        <f t="shared" si="41"/>
        <v>86.700000000000045</v>
      </c>
      <c r="Q123" s="6">
        <f t="shared" si="26"/>
        <v>139.5301248000001</v>
      </c>
      <c r="R123" s="1">
        <v>4787</v>
      </c>
      <c r="S123" s="1">
        <v>150</v>
      </c>
      <c r="T123" s="1">
        <v>0</v>
      </c>
      <c r="U123" s="6">
        <f t="shared" si="14"/>
        <v>208</v>
      </c>
      <c r="V123" s="20">
        <v>6.4000000000000001E-2</v>
      </c>
      <c r="W123" s="20">
        <v>9.7000000000000003E-2</v>
      </c>
      <c r="X123" s="21" t="s">
        <v>45</v>
      </c>
      <c r="Y123" s="22">
        <f t="shared" si="45"/>
        <v>8.3333333333333329E-2</v>
      </c>
      <c r="Z123" s="24"/>
      <c r="AA123" s="22"/>
      <c r="AB123" s="79">
        <f t="shared" si="27"/>
        <v>43630.018629626073</v>
      </c>
      <c r="AC123" s="79">
        <f t="shared" si="28"/>
        <v>43629.935296292737</v>
      </c>
      <c r="AD123" s="25">
        <f t="shared" si="36"/>
        <v>2.3832129594084108</v>
      </c>
      <c r="AE123" s="79">
        <f t="shared" si="29"/>
        <v>43630.018629626073</v>
      </c>
      <c r="AF123" s="79">
        <f t="shared" si="30"/>
        <v>43629.935296292737</v>
      </c>
      <c r="AG123" s="25">
        <f t="shared" si="37"/>
        <v>2.3832129594084108</v>
      </c>
      <c r="AH123" s="14">
        <f t="shared" si="31"/>
        <v>1.8288000000000694E-3</v>
      </c>
      <c r="AI123" s="14">
        <f t="shared" si="32"/>
        <v>9.1440000000003475E-5</v>
      </c>
      <c r="AJ123" s="14">
        <f t="shared" si="38"/>
        <v>1.9202400000000728E-3</v>
      </c>
      <c r="AK123" s="29">
        <v>22</v>
      </c>
      <c r="AL123" s="30"/>
      <c r="AM123" s="6"/>
      <c r="AN123" s="31"/>
      <c r="AO123" s="6">
        <f t="shared" si="33"/>
        <v>4.3999999999999986</v>
      </c>
      <c r="AP123" s="74">
        <f t="shared" si="34"/>
        <v>6.4000000000000001E-2</v>
      </c>
    </row>
    <row r="124" spans="1:42" hidden="1" x14ac:dyDescent="0.3">
      <c r="C124" s="14"/>
      <c r="D124" s="14"/>
      <c r="E124" s="14"/>
      <c r="F124" s="34"/>
      <c r="G124" s="33">
        <f t="shared" si="1"/>
        <v>23.010381425614469</v>
      </c>
      <c r="H124" s="6">
        <v>1</v>
      </c>
      <c r="I124" s="84"/>
      <c r="J124" t="s">
        <v>219</v>
      </c>
      <c r="K124" s="6">
        <v>19.899999999999999</v>
      </c>
      <c r="L124" s="26">
        <f t="shared" si="49"/>
        <v>853.65586574405461</v>
      </c>
      <c r="M124" s="6">
        <f t="shared" si="18"/>
        <v>1373.8259455999998</v>
      </c>
      <c r="N124" s="6">
        <f t="shared" si="35"/>
        <v>10</v>
      </c>
      <c r="O124" s="6">
        <f t="shared" si="40"/>
        <v>16.093440000000001</v>
      </c>
      <c r="P124" s="6">
        <f t="shared" si="41"/>
        <v>76.700000000000045</v>
      </c>
      <c r="Q124" s="6">
        <f t="shared" si="26"/>
        <v>123.43668480000008</v>
      </c>
      <c r="R124" s="1">
        <v>4876</v>
      </c>
      <c r="S124" s="1">
        <v>499</v>
      </c>
      <c r="T124" s="1">
        <v>393</v>
      </c>
      <c r="U124" s="6">
        <f t="shared" si="14"/>
        <v>89</v>
      </c>
      <c r="V124" s="20">
        <v>1E-3</v>
      </c>
      <c r="W124" s="20">
        <v>4.7E-2</v>
      </c>
      <c r="X124" s="21" t="s">
        <v>45</v>
      </c>
      <c r="Y124" s="22">
        <f t="shared" si="45"/>
        <v>8.3333333333333329E-2</v>
      </c>
      <c r="Z124" s="24"/>
      <c r="AA124" s="22"/>
      <c r="AB124" s="79">
        <f t="shared" si="27"/>
        <v>43630.04209922607</v>
      </c>
      <c r="AC124" s="79">
        <f t="shared" si="28"/>
        <v>43629.958765892734</v>
      </c>
      <c r="AD124" s="25">
        <f t="shared" si="36"/>
        <v>2.4066825594054535</v>
      </c>
      <c r="AE124" s="79">
        <f t="shared" si="29"/>
        <v>43630.04209922607</v>
      </c>
      <c r="AF124" s="79">
        <f t="shared" si="30"/>
        <v>43629.958765892734</v>
      </c>
      <c r="AG124" s="25">
        <f t="shared" si="37"/>
        <v>2.4066825594054535</v>
      </c>
      <c r="AH124" s="14">
        <f t="shared" si="31"/>
        <v>2.2352E-2</v>
      </c>
      <c r="AI124" s="14">
        <f t="shared" si="32"/>
        <v>1.1176000000000001E-3</v>
      </c>
      <c r="AJ124" s="14">
        <f t="shared" si="38"/>
        <v>2.34696E-2</v>
      </c>
      <c r="AK124" s="29"/>
      <c r="AL124" s="30"/>
      <c r="AM124" s="6"/>
      <c r="AN124" s="31"/>
      <c r="AO124" s="6">
        <f t="shared" si="33"/>
        <v>29.6</v>
      </c>
      <c r="AP124" s="74">
        <f t="shared" si="34"/>
        <v>1E-3</v>
      </c>
    </row>
    <row r="125" spans="1:42" hidden="1" x14ac:dyDescent="0.3">
      <c r="C125" s="14"/>
      <c r="D125" s="14"/>
      <c r="E125" s="14"/>
      <c r="F125" s="34"/>
      <c r="G125" s="33">
        <f t="shared" si="1"/>
        <v>23.770796465571038</v>
      </c>
      <c r="H125" s="6"/>
      <c r="I125" s="84"/>
      <c r="J125" t="s">
        <v>220</v>
      </c>
      <c r="K125" s="6">
        <v>31.6</v>
      </c>
      <c r="L125" s="26">
        <f t="shared" si="49"/>
        <v>865.35586574405465</v>
      </c>
      <c r="M125" s="6">
        <f t="shared" si="18"/>
        <v>1392.6552704000001</v>
      </c>
      <c r="N125" s="6">
        <f t="shared" si="35"/>
        <v>11.700000000000045</v>
      </c>
      <c r="O125" s="6">
        <f t="shared" si="40"/>
        <v>18.829324800000073</v>
      </c>
      <c r="P125" s="6">
        <f t="shared" si="41"/>
        <v>65</v>
      </c>
      <c r="Q125" s="6">
        <f t="shared" si="26"/>
        <v>104.60736</v>
      </c>
      <c r="R125" s="1">
        <v>5380</v>
      </c>
      <c r="S125" s="1">
        <v>671</v>
      </c>
      <c r="T125" s="1">
        <v>160</v>
      </c>
      <c r="U125" s="6">
        <f t="shared" si="14"/>
        <v>504</v>
      </c>
      <c r="V125" s="20">
        <v>8.0000000000000002E-3</v>
      </c>
      <c r="W125" s="20">
        <v>4.1000000000000002E-2</v>
      </c>
      <c r="X125" s="21" t="s">
        <v>45</v>
      </c>
      <c r="Y125" s="22">
        <f t="shared" si="45"/>
        <v>8.3333333333333329E-2</v>
      </c>
      <c r="Z125" s="24"/>
      <c r="AA125" s="22"/>
      <c r="AB125" s="79">
        <f t="shared" si="27"/>
        <v>43630.073783186068</v>
      </c>
      <c r="AC125" s="79">
        <f t="shared" si="28"/>
        <v>43629.990449852732</v>
      </c>
      <c r="AD125" s="25">
        <f t="shared" si="36"/>
        <v>2.4383665194036439</v>
      </c>
      <c r="AE125" s="79">
        <f t="shared" si="29"/>
        <v>43630.073783186068</v>
      </c>
      <c r="AF125" s="79">
        <f t="shared" si="30"/>
        <v>43629.990449852732</v>
      </c>
      <c r="AG125" s="25">
        <f t="shared" si="37"/>
        <v>2.4383665194036439</v>
      </c>
      <c r="AH125" s="14">
        <f t="shared" si="31"/>
        <v>3.0175200000000114E-2</v>
      </c>
      <c r="AI125" s="14">
        <f t="shared" si="32"/>
        <v>1.5087600000000057E-3</v>
      </c>
      <c r="AJ125" s="14">
        <f t="shared" si="38"/>
        <v>3.1683960000000122E-2</v>
      </c>
      <c r="AK125" s="29">
        <v>26</v>
      </c>
      <c r="AL125" s="30"/>
      <c r="AM125" s="6"/>
      <c r="AN125" s="31"/>
      <c r="AO125" s="6">
        <f t="shared" si="33"/>
        <v>26.8</v>
      </c>
      <c r="AP125" s="74">
        <f t="shared" si="34"/>
        <v>8.0000000000000002E-3</v>
      </c>
    </row>
    <row r="126" spans="1:42" hidden="1" x14ac:dyDescent="0.3">
      <c r="C126" s="14"/>
      <c r="D126" s="14"/>
      <c r="E126" s="14"/>
      <c r="F126" s="34"/>
      <c r="G126" s="33">
        <f t="shared" si="1"/>
        <v>0.68719407788012177</v>
      </c>
      <c r="H126" s="6"/>
      <c r="I126" s="84"/>
      <c r="J126" t="s">
        <v>221</v>
      </c>
      <c r="K126" s="6">
        <v>45.7</v>
      </c>
      <c r="L126" s="26">
        <f t="shared" si="49"/>
        <v>879.45586574405468</v>
      </c>
      <c r="M126" s="6">
        <f t="shared" si="18"/>
        <v>1415.3470208000001</v>
      </c>
      <c r="N126" s="6">
        <f t="shared" si="35"/>
        <v>14.100000000000023</v>
      </c>
      <c r="O126" s="6">
        <f t="shared" si="40"/>
        <v>22.691750400000039</v>
      </c>
      <c r="P126" s="6">
        <f t="shared" si="41"/>
        <v>50.899999999999977</v>
      </c>
      <c r="Q126" s="6">
        <f t="shared" si="26"/>
        <v>81.915609599999968</v>
      </c>
      <c r="R126" s="1">
        <v>5944</v>
      </c>
      <c r="S126" s="1">
        <v>1008</v>
      </c>
      <c r="T126" s="1">
        <v>446</v>
      </c>
      <c r="U126" s="6">
        <f t="shared" si="14"/>
        <v>564</v>
      </c>
      <c r="V126" s="20">
        <v>8.9999999999999993E-3</v>
      </c>
      <c r="W126" s="20">
        <v>6.2E-2</v>
      </c>
      <c r="X126" s="21" t="s">
        <v>45</v>
      </c>
      <c r="Y126" s="22">
        <f t="shared" si="45"/>
        <v>8.3333333333333329E-2</v>
      </c>
      <c r="Z126" s="24"/>
      <c r="AA126" s="22"/>
      <c r="AB126" s="79">
        <f t="shared" si="27"/>
        <v>43630.111966419914</v>
      </c>
      <c r="AC126" s="79">
        <f t="shared" si="28"/>
        <v>43630.028633086578</v>
      </c>
      <c r="AD126" s="25">
        <f t="shared" si="36"/>
        <v>2.4765497532498557</v>
      </c>
      <c r="AE126" s="79">
        <f t="shared" si="29"/>
        <v>43630.111966419914</v>
      </c>
      <c r="AF126" s="79">
        <f t="shared" si="30"/>
        <v>43630.028633086578</v>
      </c>
      <c r="AG126" s="25">
        <f t="shared" si="37"/>
        <v>2.4765497532498557</v>
      </c>
      <c r="AH126" s="14">
        <f t="shared" si="31"/>
        <v>3.6364984615384677E-2</v>
      </c>
      <c r="AI126" s="14">
        <f t="shared" si="32"/>
        <v>1.8182492307692339E-3</v>
      </c>
      <c r="AJ126" s="14">
        <f t="shared" si="38"/>
        <v>3.8183233846153908E-2</v>
      </c>
      <c r="AK126" s="29">
        <v>26</v>
      </c>
      <c r="AL126" s="30"/>
      <c r="AM126" s="6"/>
      <c r="AN126" s="31"/>
      <c r="AO126" s="6">
        <f t="shared" si="33"/>
        <v>26.4</v>
      </c>
      <c r="AP126" s="74">
        <f t="shared" si="34"/>
        <v>8.9999999999999993E-3</v>
      </c>
    </row>
    <row r="127" spans="1:42" x14ac:dyDescent="0.3">
      <c r="A127" t="s">
        <v>25</v>
      </c>
      <c r="B127">
        <v>1</v>
      </c>
      <c r="C127" s="14">
        <v>0.11802083333333334</v>
      </c>
      <c r="D127" s="14">
        <f>SUM(AJ121:AJ127)</f>
        <v>0.13006425600000013</v>
      </c>
      <c r="E127" s="14"/>
      <c r="F127" s="34" t="s">
        <v>214</v>
      </c>
      <c r="G127" s="33">
        <f t="shared" si="1"/>
        <v>0.97966140095377341</v>
      </c>
      <c r="H127" s="6"/>
      <c r="I127" s="84"/>
      <c r="J127" t="s">
        <v>40</v>
      </c>
      <c r="K127" s="6">
        <v>50.2</v>
      </c>
      <c r="L127" s="26">
        <f t="shared" si="49"/>
        <v>883.95586574405468</v>
      </c>
      <c r="M127" s="6">
        <f t="shared" si="18"/>
        <v>1422.5890687999999</v>
      </c>
      <c r="N127" s="6">
        <f t="shared" si="35"/>
        <v>4.5</v>
      </c>
      <c r="O127" s="6">
        <f t="shared" si="40"/>
        <v>7.2420480000000005</v>
      </c>
      <c r="P127" s="6">
        <f t="shared" si="41"/>
        <v>46.399999999999977</v>
      </c>
      <c r="Q127" s="6">
        <f t="shared" si="26"/>
        <v>74.673561599999971</v>
      </c>
      <c r="R127" s="1">
        <v>6166</v>
      </c>
      <c r="S127" s="1">
        <v>305</v>
      </c>
      <c r="T127" s="1">
        <v>85</v>
      </c>
      <c r="U127" s="6">
        <f t="shared" si="14"/>
        <v>222</v>
      </c>
      <c r="V127" s="20">
        <v>1.2999999999999999E-2</v>
      </c>
      <c r="W127" s="20">
        <v>3.9E-2</v>
      </c>
      <c r="X127" s="21" t="s">
        <v>45</v>
      </c>
      <c r="Y127" s="22">
        <f t="shared" si="45"/>
        <v>8.3333333333333329E-2</v>
      </c>
      <c r="Z127" s="24"/>
      <c r="AA127" s="22"/>
      <c r="AB127" s="79">
        <f t="shared" si="27"/>
        <v>43630.124152558375</v>
      </c>
      <c r="AC127" s="79">
        <f t="shared" si="28"/>
        <v>43630.04081922504</v>
      </c>
      <c r="AD127" s="25">
        <f t="shared" si="36"/>
        <v>2.4887358917112579</v>
      </c>
      <c r="AE127" s="79">
        <f t="shared" si="29"/>
        <v>43630.124152558375</v>
      </c>
      <c r="AF127" s="79">
        <f t="shared" si="30"/>
        <v>43630.04081922504</v>
      </c>
      <c r="AG127" s="25">
        <f t="shared" si="37"/>
        <v>2.4887358917112579</v>
      </c>
      <c r="AH127" s="14">
        <f t="shared" si="31"/>
        <v>1.1605846153846154E-2</v>
      </c>
      <c r="AI127" s="14">
        <f t="shared" si="32"/>
        <v>5.8029230769230777E-4</v>
      </c>
      <c r="AJ127" s="14">
        <f t="shared" si="38"/>
        <v>1.2186138461538461E-2</v>
      </c>
      <c r="AK127" s="29">
        <v>26</v>
      </c>
      <c r="AL127" s="30"/>
      <c r="AM127" s="6"/>
      <c r="AN127" s="31">
        <v>0</v>
      </c>
      <c r="AO127" s="6">
        <f t="shared" si="33"/>
        <v>24.8</v>
      </c>
      <c r="AP127" s="74">
        <f t="shared" si="34"/>
        <v>1.2999999999999999E-2</v>
      </c>
    </row>
    <row r="128" spans="1:42" hidden="1" x14ac:dyDescent="0.3">
      <c r="C128" s="14"/>
      <c r="D128" s="14"/>
      <c r="E128" s="14"/>
      <c r="F128" s="34"/>
      <c r="G128" s="33">
        <f t="shared" si="1"/>
        <v>1.5744749433360994</v>
      </c>
      <c r="H128" s="6"/>
      <c r="I128" s="84"/>
      <c r="J128" t="s">
        <v>223</v>
      </c>
      <c r="K128" s="6">
        <v>8.8000000000000007</v>
      </c>
      <c r="L128" s="26">
        <f>L$127+K128</f>
        <v>892.75586574405463</v>
      </c>
      <c r="M128" s="6">
        <f t="shared" si="18"/>
        <v>1436.7512959999999</v>
      </c>
      <c r="N128" s="6">
        <f t="shared" si="35"/>
        <v>8.7999999999999545</v>
      </c>
      <c r="O128" s="6">
        <f t="shared" si="40"/>
        <v>14.162227199999927</v>
      </c>
      <c r="P128" s="6">
        <f t="shared" si="41"/>
        <v>37.600000000000023</v>
      </c>
      <c r="Q128" s="6">
        <f t="shared" si="26"/>
        <v>60.511334400000038</v>
      </c>
      <c r="R128" s="1">
        <v>6958</v>
      </c>
      <c r="S128" s="1">
        <v>878</v>
      </c>
      <c r="T128" s="1">
        <v>82</v>
      </c>
      <c r="U128" s="6">
        <f t="shared" si="14"/>
        <v>792</v>
      </c>
      <c r="V128" s="20">
        <v>1.2E-2</v>
      </c>
      <c r="W128" s="20">
        <v>8.2000000000000003E-2</v>
      </c>
      <c r="X128" s="21" t="s">
        <v>45</v>
      </c>
      <c r="Y128" s="22">
        <f t="shared" si="45"/>
        <v>8.3333333333333329E-2</v>
      </c>
      <c r="Z128" s="24"/>
      <c r="AA128" s="22"/>
      <c r="AB128" s="79">
        <f t="shared" si="27"/>
        <v>43630.148936455975</v>
      </c>
      <c r="AC128" s="79">
        <f t="shared" si="28"/>
        <v>43630.065603122639</v>
      </c>
      <c r="AD128" s="25">
        <f t="shared" si="36"/>
        <v>2.5135197893105214</v>
      </c>
      <c r="AE128" s="79">
        <f t="shared" si="29"/>
        <v>43630.148936455975</v>
      </c>
      <c r="AF128" s="79">
        <f t="shared" si="30"/>
        <v>43630.065603122639</v>
      </c>
      <c r="AG128" s="25">
        <f t="shared" si="37"/>
        <v>2.5135197893105214</v>
      </c>
      <c r="AH128" s="14">
        <f t="shared" si="31"/>
        <v>2.3603711999999877E-2</v>
      </c>
      <c r="AI128" s="14">
        <f t="shared" si="32"/>
        <v>1.180185599999994E-3</v>
      </c>
      <c r="AJ128" s="14">
        <f t="shared" si="38"/>
        <v>2.4783897599999872E-2</v>
      </c>
      <c r="AK128" s="29">
        <v>25</v>
      </c>
      <c r="AL128" s="30"/>
      <c r="AM128" s="6"/>
      <c r="AN128" s="31"/>
      <c r="AO128" s="6">
        <f t="shared" si="33"/>
        <v>25.2</v>
      </c>
      <c r="AP128" s="74">
        <f t="shared" si="34"/>
        <v>1.2E-2</v>
      </c>
    </row>
    <row r="129" spans="1:42" hidden="1" x14ac:dyDescent="0.3">
      <c r="C129" s="14"/>
      <c r="D129" s="14"/>
      <c r="E129" s="14"/>
      <c r="F129" s="34"/>
      <c r="G129" s="33">
        <f t="shared" si="1"/>
        <v>1.7199864633148536</v>
      </c>
      <c r="H129" s="6"/>
      <c r="I129" s="84"/>
      <c r="J129" t="s">
        <v>224</v>
      </c>
      <c r="K129" s="6">
        <v>11.9</v>
      </c>
      <c r="L129" s="26">
        <f t="shared" ref="L129:L136" si="50">L$127+K129</f>
        <v>895.85586574405465</v>
      </c>
      <c r="M129" s="6">
        <f t="shared" si="18"/>
        <v>1441.7402623999999</v>
      </c>
      <c r="N129" s="6">
        <f t="shared" si="35"/>
        <v>3.1000000000000227</v>
      </c>
      <c r="O129" s="6">
        <f t="shared" si="40"/>
        <v>4.9889664000000371</v>
      </c>
      <c r="P129" s="6">
        <f t="shared" si="41"/>
        <v>34.5</v>
      </c>
      <c r="Q129" s="6">
        <f t="shared" si="26"/>
        <v>55.522368</v>
      </c>
      <c r="R129" s="1">
        <v>6630</v>
      </c>
      <c r="S129" s="1">
        <v>5</v>
      </c>
      <c r="T129" s="1">
        <v>339</v>
      </c>
      <c r="U129" s="6">
        <f t="shared" ref="U129:U136" si="51">R129-R128</f>
        <v>-328</v>
      </c>
      <c r="V129" s="20">
        <v>-1.4999999999999999E-2</v>
      </c>
      <c r="W129" s="20">
        <v>1E-3</v>
      </c>
      <c r="X129" s="21" t="s">
        <v>45</v>
      </c>
      <c r="Y129" s="22">
        <f t="shared" si="45"/>
        <v>8.3333333333333329E-2</v>
      </c>
      <c r="Z129" s="24"/>
      <c r="AA129" s="22"/>
      <c r="AB129" s="79">
        <f t="shared" si="27"/>
        <v>43630.154999435974</v>
      </c>
      <c r="AC129" s="79">
        <f t="shared" si="28"/>
        <v>43630.071666102638</v>
      </c>
      <c r="AD129" s="25">
        <f t="shared" si="36"/>
        <v>2.5195827693096362</v>
      </c>
      <c r="AE129" s="79">
        <f t="shared" si="29"/>
        <v>43630.154999435974</v>
      </c>
      <c r="AF129" s="79">
        <f t="shared" si="30"/>
        <v>43630.071666102638</v>
      </c>
      <c r="AG129" s="25">
        <f t="shared" si="37"/>
        <v>2.5195827693096362</v>
      </c>
      <c r="AH129" s="14">
        <f t="shared" si="31"/>
        <v>5.7742666666667089E-3</v>
      </c>
      <c r="AI129" s="14">
        <f t="shared" si="32"/>
        <v>2.8871333333333545E-4</v>
      </c>
      <c r="AJ129" s="14">
        <f t="shared" si="38"/>
        <v>6.0629800000000442E-3</v>
      </c>
      <c r="AK129" s="29">
        <v>36</v>
      </c>
      <c r="AL129" s="30"/>
      <c r="AM129" s="6"/>
      <c r="AN129" s="31"/>
      <c r="AO129" s="6">
        <f t="shared" si="33"/>
        <v>38.25</v>
      </c>
      <c r="AP129" s="74">
        <f t="shared" si="34"/>
        <v>-1.4999999999999999E-2</v>
      </c>
    </row>
    <row r="130" spans="1:42" hidden="1" x14ac:dyDescent="0.3">
      <c r="C130" s="14"/>
      <c r="D130" s="14"/>
      <c r="E130" s="14"/>
      <c r="F130" s="34"/>
      <c r="G130" s="33">
        <f t="shared" si="1"/>
        <v>2.6775461432989687</v>
      </c>
      <c r="H130" s="6"/>
      <c r="I130" s="84"/>
      <c r="J130" t="s">
        <v>226</v>
      </c>
      <c r="K130" s="6">
        <v>22.1</v>
      </c>
      <c r="L130" s="26">
        <f t="shared" si="50"/>
        <v>906.0558657440547</v>
      </c>
      <c r="M130" s="6">
        <f t="shared" si="18"/>
        <v>1458.1555712000002</v>
      </c>
      <c r="N130" s="6">
        <f t="shared" si="35"/>
        <v>10.200000000000045</v>
      </c>
      <c r="O130" s="6">
        <f t="shared" si="40"/>
        <v>16.415308800000073</v>
      </c>
      <c r="P130" s="6">
        <f t="shared" si="41"/>
        <v>24.299999999999955</v>
      </c>
      <c r="Q130" s="6">
        <f t="shared" si="26"/>
        <v>39.107059199999931</v>
      </c>
      <c r="R130" s="1">
        <v>7932</v>
      </c>
      <c r="S130" s="1">
        <v>1338</v>
      </c>
      <c r="T130" s="1">
        <v>54</v>
      </c>
      <c r="U130" s="6">
        <f t="shared" si="51"/>
        <v>1302</v>
      </c>
      <c r="V130" s="20">
        <v>2.7E-2</v>
      </c>
      <c r="W130" s="20">
        <v>7.5999999999999998E-2</v>
      </c>
      <c r="X130" s="21" t="s">
        <v>45</v>
      </c>
      <c r="Y130" s="22">
        <f t="shared" si="45"/>
        <v>8.3333333333333329E-2</v>
      </c>
      <c r="Z130" s="24"/>
      <c r="AA130" s="22"/>
      <c r="AB130" s="79">
        <f t="shared" si="27"/>
        <v>43630.194897755973</v>
      </c>
      <c r="AC130" s="79">
        <f t="shared" si="28"/>
        <v>43630.111564422637</v>
      </c>
      <c r="AD130" s="25">
        <f t="shared" si="36"/>
        <v>2.5594810893089743</v>
      </c>
      <c r="AE130" s="79">
        <f t="shared" si="29"/>
        <v>43630.194897755973</v>
      </c>
      <c r="AF130" s="79">
        <f t="shared" si="30"/>
        <v>43630.111564422637</v>
      </c>
      <c r="AG130" s="25">
        <f t="shared" si="37"/>
        <v>2.5594810893089743</v>
      </c>
      <c r="AH130" s="14">
        <f t="shared" si="31"/>
        <v>3.7998400000000168E-2</v>
      </c>
      <c r="AI130" s="14">
        <f t="shared" si="32"/>
        <v>1.8999200000000085E-3</v>
      </c>
      <c r="AJ130" s="14">
        <f t="shared" si="38"/>
        <v>3.9898320000000174E-2</v>
      </c>
      <c r="AK130" s="29">
        <v>18</v>
      </c>
      <c r="AL130" s="30"/>
      <c r="AM130" s="6"/>
      <c r="AN130" s="31"/>
      <c r="AO130" s="6">
        <f t="shared" si="33"/>
        <v>19.2</v>
      </c>
      <c r="AP130" s="74">
        <f t="shared" si="34"/>
        <v>2.7E-2</v>
      </c>
    </row>
    <row r="131" spans="1:42" hidden="1" x14ac:dyDescent="0.3">
      <c r="C131" s="14"/>
      <c r="D131" s="14"/>
      <c r="E131" s="14"/>
      <c r="F131" s="34"/>
      <c r="G131" s="33">
        <f t="shared" si="1"/>
        <v>2.8065054191392846</v>
      </c>
      <c r="H131" s="6"/>
      <c r="I131" s="84"/>
      <c r="J131" t="s">
        <v>227</v>
      </c>
      <c r="K131" s="6">
        <v>25</v>
      </c>
      <c r="L131" s="26">
        <f t="shared" si="50"/>
        <v>908.95586574405468</v>
      </c>
      <c r="M131" s="6">
        <f t="shared" si="18"/>
        <v>1462.8226688</v>
      </c>
      <c r="N131" s="6">
        <f t="shared" si="35"/>
        <v>2.8999999999999773</v>
      </c>
      <c r="O131" s="6">
        <f t="shared" si="40"/>
        <v>4.6670975999999635</v>
      </c>
      <c r="P131" s="6">
        <f t="shared" si="41"/>
        <v>21.399999999999977</v>
      </c>
      <c r="Q131" s="6">
        <f t="shared" si="26"/>
        <v>34.439961599999968</v>
      </c>
      <c r="R131" s="1">
        <v>7954</v>
      </c>
      <c r="S131" s="1">
        <v>39</v>
      </c>
      <c r="T131" s="1">
        <v>408</v>
      </c>
      <c r="U131" s="6">
        <f t="shared" si="51"/>
        <v>22</v>
      </c>
      <c r="V131" s="20">
        <v>-2.5000000000000001E-2</v>
      </c>
      <c r="W131" s="20">
        <v>1.4E-2</v>
      </c>
      <c r="X131" s="21" t="s">
        <v>45</v>
      </c>
      <c r="Y131" s="22">
        <f t="shared" si="45"/>
        <v>8.3333333333333329E-2</v>
      </c>
      <c r="Z131" s="24"/>
      <c r="AA131" s="22"/>
      <c r="AB131" s="79">
        <f t="shared" si="27"/>
        <v>43630.200271059133</v>
      </c>
      <c r="AC131" s="79">
        <f t="shared" si="28"/>
        <v>43630.116937725797</v>
      </c>
      <c r="AD131" s="25">
        <f t="shared" si="36"/>
        <v>2.5648543924689875</v>
      </c>
      <c r="AE131" s="79">
        <f t="shared" si="29"/>
        <v>43630.200271059133</v>
      </c>
      <c r="AF131" s="79">
        <f t="shared" si="30"/>
        <v>43630.116937725797</v>
      </c>
      <c r="AG131" s="25">
        <f t="shared" si="37"/>
        <v>2.5648543924689875</v>
      </c>
      <c r="AH131" s="14">
        <f t="shared" si="31"/>
        <v>5.1174315789473289E-3</v>
      </c>
      <c r="AI131" s="14">
        <f t="shared" si="32"/>
        <v>2.5587157894736646E-4</v>
      </c>
      <c r="AJ131" s="14">
        <f t="shared" si="38"/>
        <v>5.373303157894695E-3</v>
      </c>
      <c r="AK131" s="29">
        <v>38</v>
      </c>
      <c r="AL131" s="30"/>
      <c r="AM131" s="6"/>
      <c r="AN131" s="31"/>
      <c r="AO131" s="6">
        <f t="shared" si="33"/>
        <v>43.75</v>
      </c>
      <c r="AP131" s="74">
        <f t="shared" si="34"/>
        <v>-2.5000000000000001E-2</v>
      </c>
    </row>
    <row r="132" spans="1:42" hidden="1" x14ac:dyDescent="0.3">
      <c r="C132" s="14"/>
      <c r="D132" s="14"/>
      <c r="E132" s="14"/>
      <c r="F132" s="34"/>
      <c r="G132" s="33">
        <f t="shared" si="1"/>
        <v>3.0693649391178042</v>
      </c>
      <c r="H132" s="6"/>
      <c r="I132" s="84"/>
      <c r="J132" t="s">
        <v>225</v>
      </c>
      <c r="K132" s="6">
        <v>30.6</v>
      </c>
      <c r="L132" s="26">
        <f t="shared" si="50"/>
        <v>914.5558657440547</v>
      </c>
      <c r="M132" s="6">
        <f t="shared" si="18"/>
        <v>1471.8349952000001</v>
      </c>
      <c r="N132" s="6">
        <f t="shared" si="35"/>
        <v>5.6000000000000227</v>
      </c>
      <c r="O132" s="6">
        <f t="shared" si="40"/>
        <v>9.0123264000000365</v>
      </c>
      <c r="P132" s="6">
        <f t="shared" si="41"/>
        <v>15.799999999999955</v>
      </c>
      <c r="Q132" s="6">
        <f t="shared" si="26"/>
        <v>25.42763519999993</v>
      </c>
      <c r="R132" s="1">
        <v>8418</v>
      </c>
      <c r="S132" s="1">
        <v>864</v>
      </c>
      <c r="T132" s="1">
        <v>37</v>
      </c>
      <c r="U132" s="6">
        <f t="shared" si="51"/>
        <v>464</v>
      </c>
      <c r="V132" s="20">
        <v>-1.4999999999999999E-2</v>
      </c>
      <c r="W132" s="20">
        <v>2.9000000000000001E-2</v>
      </c>
      <c r="X132" s="21" t="s">
        <v>45</v>
      </c>
      <c r="Y132" s="22">
        <f t="shared" si="45"/>
        <v>8.3333333333333329E-2</v>
      </c>
      <c r="Z132" s="24"/>
      <c r="AA132" s="22"/>
      <c r="AB132" s="79">
        <f t="shared" si="27"/>
        <v>43630.211223539132</v>
      </c>
      <c r="AC132" s="79">
        <f t="shared" si="28"/>
        <v>43630.127890205797</v>
      </c>
      <c r="AD132" s="25">
        <f t="shared" si="36"/>
        <v>2.5758068724680925</v>
      </c>
      <c r="AE132" s="79">
        <f t="shared" si="29"/>
        <v>43630.211223539132</v>
      </c>
      <c r="AF132" s="79">
        <f t="shared" si="30"/>
        <v>43630.127890205797</v>
      </c>
      <c r="AG132" s="25">
        <f t="shared" si="37"/>
        <v>2.5758068724680925</v>
      </c>
      <c r="AH132" s="14">
        <f t="shared" si="31"/>
        <v>1.0430933333333376E-2</v>
      </c>
      <c r="AI132" s="14">
        <f t="shared" si="32"/>
        <v>5.2154666666666882E-4</v>
      </c>
      <c r="AJ132" s="14">
        <f t="shared" si="38"/>
        <v>1.0952480000000046E-2</v>
      </c>
      <c r="AK132" s="29">
        <v>36</v>
      </c>
      <c r="AL132" s="30"/>
      <c r="AM132" s="6"/>
      <c r="AN132" s="31"/>
      <c r="AO132" s="6">
        <f t="shared" si="33"/>
        <v>38.25</v>
      </c>
      <c r="AP132" s="74">
        <f t="shared" si="34"/>
        <v>-1.4999999999999999E-2</v>
      </c>
    </row>
    <row r="133" spans="1:42" hidden="1" x14ac:dyDescent="0.3">
      <c r="C133" s="14"/>
      <c r="D133" s="14"/>
      <c r="E133" s="14"/>
      <c r="F133" s="34"/>
      <c r="G133" s="33">
        <f t="shared" si="1"/>
        <v>3.219570379180368</v>
      </c>
      <c r="H133" s="6"/>
      <c r="I133" s="84"/>
      <c r="J133" t="s">
        <v>228</v>
      </c>
      <c r="K133" s="6">
        <v>33.799999999999997</v>
      </c>
      <c r="L133" s="26">
        <f t="shared" si="50"/>
        <v>917.75586574405463</v>
      </c>
      <c r="M133" s="6">
        <f t="shared" si="18"/>
        <v>1476.9848959999999</v>
      </c>
      <c r="N133" s="6">
        <f t="shared" si="35"/>
        <v>3.1999999999999318</v>
      </c>
      <c r="O133" s="6">
        <f t="shared" si="40"/>
        <v>5.1499007999998909</v>
      </c>
      <c r="P133" s="6">
        <f t="shared" si="41"/>
        <v>12.600000000000023</v>
      </c>
      <c r="Q133" s="6">
        <f t="shared" ref="Q133:Q149" si="52">P133*1.609344</f>
        <v>20.277734400000039</v>
      </c>
      <c r="R133" s="1">
        <v>8224</v>
      </c>
      <c r="S133" s="1">
        <v>90</v>
      </c>
      <c r="T133" s="1">
        <v>290</v>
      </c>
      <c r="U133" s="6">
        <f t="shared" si="51"/>
        <v>-194</v>
      </c>
      <c r="V133" s="20">
        <v>-1.2999999999999999E-2</v>
      </c>
      <c r="W133" s="20">
        <v>0.03</v>
      </c>
      <c r="X133" s="21" t="s">
        <v>45</v>
      </c>
      <c r="Y133" s="22">
        <f t="shared" si="45"/>
        <v>8.3333333333333329E-2</v>
      </c>
      <c r="Z133" s="24"/>
      <c r="AA133" s="22"/>
      <c r="AB133" s="79">
        <f t="shared" ref="AB133:AB136" si="53">AB132+AJ133</f>
        <v>43630.217482099135</v>
      </c>
      <c r="AC133" s="79">
        <f t="shared" ref="AC133:AC173" si="54">AB133-Y133</f>
        <v>43630.134148765799</v>
      </c>
      <c r="AD133" s="25">
        <f t="shared" si="36"/>
        <v>2.5820654324706993</v>
      </c>
      <c r="AE133" s="79">
        <f t="shared" ref="AE133:AE136" si="55">IF(ISBLANK(Z133),AE132+AJ133,Z133)</f>
        <v>43630.217482099135</v>
      </c>
      <c r="AF133" s="79">
        <f t="shared" ref="AF133:AF173" si="56">AE133-Y133</f>
        <v>43630.134148765799</v>
      </c>
      <c r="AG133" s="25">
        <f t="shared" si="37"/>
        <v>2.5820654324706993</v>
      </c>
      <c r="AH133" s="14">
        <f t="shared" ref="AH133:AH173" si="57">(O133/IF(ISBLANK(AK133),$AK$2,AK133))/24</f>
        <v>5.9605333333332079E-3</v>
      </c>
      <c r="AI133" s="14">
        <f t="shared" ref="AI133:AI173" si="58">(AM133+AN133)/24/60+AH133*IF(ISBLANK(AL133),$AL$2,AL133)</f>
        <v>2.9802666666666042E-4</v>
      </c>
      <c r="AJ133" s="14">
        <f t="shared" si="38"/>
        <v>6.258559999999868E-3</v>
      </c>
      <c r="AK133" s="29">
        <v>36</v>
      </c>
      <c r="AL133" s="30"/>
      <c r="AM133" s="6"/>
      <c r="AN133" s="31"/>
      <c r="AO133" s="6">
        <f t="shared" ref="AO133:AO167" si="59">$AK$2-IF(V133&lt;0, 550, 400)*V133</f>
        <v>37.15</v>
      </c>
      <c r="AP133" s="74">
        <f t="shared" ref="AP133:AP167" si="60">V133</f>
        <v>-1.2999999999999999E-2</v>
      </c>
    </row>
    <row r="134" spans="1:42" hidden="1" x14ac:dyDescent="0.3">
      <c r="C134" s="14"/>
      <c r="D134" s="14"/>
      <c r="E134" s="14"/>
      <c r="F134" s="34"/>
      <c r="G134" s="33">
        <f t="shared" si="1"/>
        <v>3.6293495951103978</v>
      </c>
      <c r="H134" s="6"/>
      <c r="I134" s="84"/>
      <c r="J134" t="s">
        <v>229</v>
      </c>
      <c r="K134" s="6">
        <v>43.5</v>
      </c>
      <c r="L134" s="26">
        <f t="shared" si="50"/>
        <v>927.45586574405468</v>
      </c>
      <c r="M134" s="6">
        <f t="shared" si="18"/>
        <v>1492.5955328</v>
      </c>
      <c r="N134" s="6">
        <f t="shared" ref="N134:N174" si="61">L134-L133</f>
        <v>9.7000000000000455</v>
      </c>
      <c r="O134" s="6">
        <f t="shared" si="40"/>
        <v>15.610636800000075</v>
      </c>
      <c r="P134" s="6">
        <f t="shared" si="41"/>
        <v>2.8999999999999773</v>
      </c>
      <c r="Q134" s="6">
        <f t="shared" si="52"/>
        <v>4.6670975999999635</v>
      </c>
      <c r="R134" s="1">
        <v>6482</v>
      </c>
      <c r="S134" s="1">
        <v>15</v>
      </c>
      <c r="T134" s="1">
        <v>1747</v>
      </c>
      <c r="U134" s="6">
        <f t="shared" si="51"/>
        <v>-1742</v>
      </c>
      <c r="V134" s="20">
        <v>-3.1E-2</v>
      </c>
      <c r="W134" s="20">
        <v>1.4E-2</v>
      </c>
      <c r="X134" s="21" t="s">
        <v>45</v>
      </c>
      <c r="Y134" s="22">
        <f t="shared" si="45"/>
        <v>8.3333333333333329E-2</v>
      </c>
      <c r="Z134" s="24"/>
      <c r="AA134" s="22"/>
      <c r="AB134" s="79">
        <f t="shared" si="53"/>
        <v>43630.234556233132</v>
      </c>
      <c r="AC134" s="79">
        <f t="shared" si="54"/>
        <v>43630.151222899796</v>
      </c>
      <c r="AD134" s="25">
        <f t="shared" ref="AD134:AD174" si="62">AB134-AB$4</f>
        <v>2.5991395664677839</v>
      </c>
      <c r="AE134" s="79">
        <f t="shared" si="55"/>
        <v>43630.234556233132</v>
      </c>
      <c r="AF134" s="79">
        <f t="shared" si="56"/>
        <v>43630.151222899796</v>
      </c>
      <c r="AG134" s="25">
        <f t="shared" ref="AG134:AG174" si="63">AE134-AE$4</f>
        <v>2.5991395664677839</v>
      </c>
      <c r="AH134" s="14">
        <f t="shared" si="57"/>
        <v>1.6261080000000077E-2</v>
      </c>
      <c r="AI134" s="14">
        <f t="shared" si="58"/>
        <v>8.1305400000000392E-4</v>
      </c>
      <c r="AJ134" s="14">
        <f t="shared" ref="AJ134:AJ174" si="64">AH134+AI134</f>
        <v>1.7074134000000081E-2</v>
      </c>
      <c r="AK134" s="29">
        <v>40</v>
      </c>
      <c r="AL134" s="30"/>
      <c r="AM134" s="6"/>
      <c r="AN134" s="31"/>
      <c r="AO134" s="6">
        <f t="shared" si="59"/>
        <v>47.05</v>
      </c>
      <c r="AP134" s="74">
        <f t="shared" si="60"/>
        <v>-3.1E-2</v>
      </c>
    </row>
    <row r="135" spans="1:42" hidden="1" x14ac:dyDescent="0.3">
      <c r="C135" s="14"/>
      <c r="D135" s="14"/>
      <c r="E135" s="14"/>
      <c r="F135" s="34"/>
      <c r="G135" s="33">
        <f t="shared" si="1"/>
        <v>3.6687785230460577</v>
      </c>
      <c r="H135" s="6"/>
      <c r="I135" s="84"/>
      <c r="J135" t="s">
        <v>202</v>
      </c>
      <c r="K135" s="6">
        <v>44.2</v>
      </c>
      <c r="L135" s="26">
        <f t="shared" si="50"/>
        <v>928.15586574405472</v>
      </c>
      <c r="M135" s="6">
        <f t="shared" si="18"/>
        <v>1493.7220736000002</v>
      </c>
      <c r="N135" s="6">
        <f t="shared" si="61"/>
        <v>0.70000000000004547</v>
      </c>
      <c r="O135" s="6">
        <f t="shared" si="40"/>
        <v>1.1265408000000732</v>
      </c>
      <c r="P135" s="6">
        <f t="shared" si="41"/>
        <v>2.1999999999999318</v>
      </c>
      <c r="Q135" s="6">
        <f t="shared" si="52"/>
        <v>3.5405567999998904</v>
      </c>
      <c r="R135" s="1">
        <v>6472</v>
      </c>
      <c r="S135" s="1">
        <v>10</v>
      </c>
      <c r="T135" s="1">
        <v>11</v>
      </c>
      <c r="U135" s="6">
        <f t="shared" si="51"/>
        <v>-10</v>
      </c>
      <c r="V135" s="20">
        <v>0</v>
      </c>
      <c r="W135" s="20">
        <v>0</v>
      </c>
      <c r="X135" s="21" t="s">
        <v>45</v>
      </c>
      <c r="Y135" s="22">
        <f t="shared" si="45"/>
        <v>8.3333333333333329E-2</v>
      </c>
      <c r="Z135" s="24"/>
      <c r="AA135" s="22"/>
      <c r="AB135" s="79">
        <f t="shared" si="53"/>
        <v>43630.236199105129</v>
      </c>
      <c r="AC135" s="79">
        <f t="shared" si="54"/>
        <v>43630.152865771794</v>
      </c>
      <c r="AD135" s="25">
        <f t="shared" si="62"/>
        <v>2.600782438465103</v>
      </c>
      <c r="AE135" s="79">
        <f t="shared" si="55"/>
        <v>43630.236199105129</v>
      </c>
      <c r="AF135" s="79">
        <f t="shared" si="56"/>
        <v>43630.152865771794</v>
      </c>
      <c r="AG135" s="25">
        <f t="shared" si="63"/>
        <v>2.600782438465103</v>
      </c>
      <c r="AH135" s="14">
        <f t="shared" si="57"/>
        <v>1.5646400000001017E-3</v>
      </c>
      <c r="AI135" s="14">
        <f t="shared" si="58"/>
        <v>7.8232000000005088E-5</v>
      </c>
      <c r="AJ135" s="14">
        <f t="shared" si="64"/>
        <v>1.6428720000001068E-3</v>
      </c>
      <c r="AK135" s="29"/>
      <c r="AL135" s="30"/>
      <c r="AM135" s="6"/>
      <c r="AN135" s="31"/>
      <c r="AO135" s="6">
        <f t="shared" si="59"/>
        <v>30</v>
      </c>
      <c r="AP135" s="74">
        <f t="shared" si="60"/>
        <v>0</v>
      </c>
    </row>
    <row r="136" spans="1:42" x14ac:dyDescent="0.3">
      <c r="A136" t="s">
        <v>26</v>
      </c>
      <c r="B136">
        <v>1</v>
      </c>
      <c r="C136" s="14">
        <v>0.10833333333333334</v>
      </c>
      <c r="D136" s="14">
        <f>SUM(AJ128:AJ136)</f>
        <v>0.12172775675789459</v>
      </c>
      <c r="E136" s="14"/>
      <c r="G136" s="33">
        <f t="shared" si="1"/>
        <v>3.901127563090995</v>
      </c>
      <c r="H136" s="6"/>
      <c r="I136" s="84"/>
      <c r="J136" t="s">
        <v>41</v>
      </c>
      <c r="K136" s="6">
        <v>46.4</v>
      </c>
      <c r="L136" s="26">
        <f t="shared" si="50"/>
        <v>930.35586574405465</v>
      </c>
      <c r="M136" s="6">
        <f t="shared" si="18"/>
        <v>1497.2626304</v>
      </c>
      <c r="N136" s="6">
        <f t="shared" si="61"/>
        <v>2.1999999999999318</v>
      </c>
      <c r="O136" s="6">
        <f t="shared" si="40"/>
        <v>3.5405567999998904</v>
      </c>
      <c r="P136" s="6">
        <f t="shared" si="41"/>
        <v>0</v>
      </c>
      <c r="Q136" s="6">
        <f t="shared" si="52"/>
        <v>0</v>
      </c>
      <c r="R136" s="1">
        <v>6851</v>
      </c>
      <c r="S136" s="1">
        <v>376</v>
      </c>
      <c r="T136" s="1">
        <v>2</v>
      </c>
      <c r="U136" s="6">
        <f t="shared" si="51"/>
        <v>379</v>
      </c>
      <c r="V136" s="20">
        <v>2.5999999999999999E-2</v>
      </c>
      <c r="W136" s="20">
        <v>7.3999999999999996E-2</v>
      </c>
      <c r="X136" s="21" t="s">
        <v>45</v>
      </c>
      <c r="Y136" s="22">
        <f t="shared" si="45"/>
        <v>8.3333333333333329E-2</v>
      </c>
      <c r="Z136" s="24"/>
      <c r="AA136" s="22"/>
      <c r="AB136" s="79">
        <f t="shared" si="53"/>
        <v>43630.245880315131</v>
      </c>
      <c r="AC136" s="79">
        <f t="shared" si="54"/>
        <v>43630.162546981795</v>
      </c>
      <c r="AD136" s="25">
        <f t="shared" si="62"/>
        <v>2.6104636484669754</v>
      </c>
      <c r="AE136" s="79">
        <f t="shared" si="55"/>
        <v>43630.245880315131</v>
      </c>
      <c r="AF136" s="79">
        <f t="shared" si="56"/>
        <v>43630.162546981795</v>
      </c>
      <c r="AG136" s="25">
        <f t="shared" si="63"/>
        <v>2.6104636484669754</v>
      </c>
      <c r="AH136" s="14">
        <f t="shared" si="57"/>
        <v>9.2201999999997151E-3</v>
      </c>
      <c r="AI136" s="14">
        <f t="shared" si="58"/>
        <v>4.6100999999998578E-4</v>
      </c>
      <c r="AJ136" s="14">
        <f t="shared" si="64"/>
        <v>9.6812099999997007E-3</v>
      </c>
      <c r="AK136" s="29">
        <v>16</v>
      </c>
      <c r="AL136" s="30"/>
      <c r="AM136" s="6"/>
      <c r="AN136" s="31"/>
      <c r="AO136" s="6">
        <f t="shared" si="59"/>
        <v>19.600000000000001</v>
      </c>
      <c r="AP136" s="74">
        <f t="shared" si="60"/>
        <v>2.5999999999999999E-2</v>
      </c>
    </row>
    <row r="137" spans="1:42" x14ac:dyDescent="0.3">
      <c r="B137">
        <v>1</v>
      </c>
      <c r="L137" s="6"/>
      <c r="M137" s="6"/>
      <c r="N137" s="6"/>
      <c r="O137" s="6"/>
      <c r="P137" s="6"/>
      <c r="Q137" s="6"/>
      <c r="R137" s="6"/>
      <c r="S137" s="1"/>
      <c r="T137" s="1"/>
      <c r="U137" s="1"/>
      <c r="V137" s="20"/>
      <c r="W137" s="20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14">
        <f>SUM(AH5:AH136)</f>
        <v>2.2199853155392222</v>
      </c>
      <c r="AI137" s="14">
        <f>SUM(AI5:AI136)</f>
        <v>0.39047833293774553</v>
      </c>
      <c r="AJ137" s="14">
        <f>SUM(AJ5:AJ136)</f>
        <v>2.6104636484769692</v>
      </c>
      <c r="AK137" s="14"/>
      <c r="AL137" s="14"/>
      <c r="AM137" s="14"/>
      <c r="AN137" s="14">
        <f>SUM(AN5:AN136)/60/24</f>
        <v>0.25</v>
      </c>
    </row>
    <row r="138" spans="1:42" hidden="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t="s">
        <v>4</v>
      </c>
      <c r="M138" s="6"/>
      <c r="N138" s="6"/>
      <c r="O138" s="6"/>
      <c r="P138" s="6"/>
      <c r="Q138" s="6"/>
      <c r="R138" s="6"/>
      <c r="S138" s="1"/>
      <c r="T138" s="1"/>
      <c r="U138" s="1"/>
      <c r="V138" s="20"/>
      <c r="W138" s="20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42" hidden="1" x14ac:dyDescent="0.3">
      <c r="M139" s="6"/>
      <c r="N139" s="6"/>
      <c r="O139" s="6"/>
      <c r="P139" s="6"/>
      <c r="Q139" s="6"/>
      <c r="R139" s="6"/>
      <c r="S139" s="1"/>
      <c r="T139" s="1"/>
      <c r="U139" s="1"/>
      <c r="V139" s="20"/>
      <c r="W139" s="20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42" hidden="1" x14ac:dyDescent="0.3">
      <c r="M140" s="6"/>
      <c r="N140" s="6"/>
      <c r="O140" s="6"/>
      <c r="P140" s="6"/>
      <c r="Q140" s="6"/>
      <c r="R140" s="6"/>
      <c r="S140" s="1"/>
      <c r="T140" s="1"/>
      <c r="U140" s="1"/>
      <c r="V140" s="20"/>
      <c r="W140" s="20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42" hidden="1" x14ac:dyDescent="0.3">
      <c r="M141" s="6"/>
      <c r="N141" s="6"/>
      <c r="O141" s="6"/>
      <c r="P141" s="6"/>
      <c r="Q141" s="6"/>
      <c r="R141" s="6"/>
      <c r="S141" s="1"/>
      <c r="T141" s="1"/>
      <c r="U141" s="1"/>
      <c r="V141" s="20"/>
      <c r="W141" s="20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42" hidden="1" x14ac:dyDescent="0.3">
      <c r="M142" s="6"/>
      <c r="N142" s="6"/>
      <c r="O142" s="6"/>
      <c r="P142" s="6"/>
      <c r="Q142" s="6"/>
      <c r="R142" s="6"/>
      <c r="S142" s="1"/>
      <c r="T142" s="1"/>
      <c r="U142" s="1"/>
      <c r="V142" s="20"/>
      <c r="W142" s="20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42" hidden="1" x14ac:dyDescent="0.3">
      <c r="M143" s="6"/>
      <c r="N143" s="6"/>
      <c r="O143" s="6"/>
      <c r="P143" s="6"/>
      <c r="Q143" s="6"/>
      <c r="R143" s="6"/>
      <c r="S143" s="1"/>
      <c r="T143" s="1"/>
      <c r="U143" s="1"/>
      <c r="V143" s="20"/>
      <c r="W143" s="20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42" hidden="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M144" s="6"/>
      <c r="N144" s="6"/>
      <c r="O144" s="6"/>
      <c r="P144" s="6"/>
      <c r="Q144" s="6"/>
      <c r="R144" s="6"/>
      <c r="S144" s="1"/>
      <c r="T144" s="1"/>
      <c r="U144" s="1"/>
      <c r="V144" s="20"/>
      <c r="W144" s="20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idden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M145" s="6"/>
      <c r="N145" s="6"/>
      <c r="O145" s="6"/>
      <c r="P145" s="6"/>
      <c r="Q145" s="6"/>
      <c r="R145" s="6"/>
      <c r="S145" s="1"/>
      <c r="T145" s="1"/>
      <c r="U145" s="1"/>
      <c r="V145" s="20"/>
      <c r="W145" s="20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idden="1" x14ac:dyDescent="0.3">
      <c r="M146" s="6"/>
      <c r="N146" s="6"/>
      <c r="O146" s="6"/>
      <c r="P146" s="6"/>
      <c r="Q146" s="6"/>
      <c r="R146" s="6"/>
      <c r="S146" s="1"/>
      <c r="T146" s="1"/>
      <c r="U146" s="1"/>
      <c r="V146" s="20"/>
      <c r="W146" s="20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idden="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L147" s="6"/>
      <c r="M147" s="6"/>
      <c r="N147" s="6"/>
      <c r="O147" s="6"/>
      <c r="P147" s="6"/>
      <c r="Q147" s="6"/>
      <c r="R147" s="6"/>
      <c r="S147" s="1"/>
      <c r="T147" s="1"/>
      <c r="U147" s="1"/>
      <c r="V147" s="20"/>
      <c r="W147" s="20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hidden="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M148" s="6"/>
      <c r="N148" s="6"/>
      <c r="O148" s="6"/>
      <c r="P148" s="6"/>
      <c r="Q148" s="6"/>
      <c r="R148" s="6"/>
      <c r="S148" s="1"/>
      <c r="T148" s="1"/>
      <c r="U148" s="1"/>
      <c r="V148" s="20"/>
      <c r="W148" s="20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idden="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M149" s="6"/>
      <c r="N149" s="6"/>
      <c r="O149" s="6"/>
      <c r="P149" s="6"/>
      <c r="Q149" s="6"/>
      <c r="R149" s="6"/>
      <c r="S149" s="1"/>
      <c r="T149" s="1"/>
      <c r="U149" s="1"/>
      <c r="V149" s="20"/>
      <c r="W149" s="20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idden="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L150" s="6"/>
      <c r="M150" s="6"/>
      <c r="N150" s="6"/>
      <c r="O150" s="6"/>
      <c r="P150" s="6"/>
      <c r="Q150" s="6"/>
      <c r="R150" s="6"/>
      <c r="S150" s="1"/>
      <c r="T150" s="1"/>
      <c r="U150" s="1"/>
      <c r="V150" s="20"/>
      <c r="W150" s="20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idden="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M151" s="6"/>
      <c r="N151" s="6"/>
      <c r="O151" s="6"/>
      <c r="P151" s="6"/>
      <c r="Q151" s="6"/>
      <c r="R151" s="6"/>
      <c r="S151" s="1"/>
      <c r="T151" s="1"/>
      <c r="U151" s="1"/>
      <c r="V151" s="20"/>
      <c r="W151" s="20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idden="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M152" s="6"/>
      <c r="N152" s="6"/>
      <c r="O152" s="6"/>
      <c r="P152" s="6"/>
      <c r="Q152" s="6"/>
      <c r="R152" s="6"/>
      <c r="S152" s="1"/>
      <c r="T152" s="1"/>
      <c r="U152" s="1"/>
      <c r="V152" s="20"/>
      <c r="W152" s="20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idden="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M153" s="6"/>
      <c r="N153" s="6"/>
      <c r="O153" s="6"/>
      <c r="P153" s="6"/>
      <c r="Q153" s="6"/>
      <c r="R153" s="6"/>
      <c r="S153" s="1"/>
      <c r="T153" s="1"/>
      <c r="U153" s="1"/>
      <c r="V153" s="20"/>
      <c r="W153" s="20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idden="1" x14ac:dyDescent="0.3">
      <c r="L154" s="6"/>
      <c r="M154" s="6"/>
      <c r="N154" s="6"/>
      <c r="O154" s="6"/>
      <c r="P154" s="6"/>
      <c r="Q154" s="6"/>
      <c r="R154" s="6"/>
      <c r="S154" s="1"/>
      <c r="T154" s="1"/>
      <c r="U154" s="1"/>
      <c r="V154" s="20"/>
      <c r="W154" s="20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hidden="1" x14ac:dyDescent="0.3">
      <c r="L155" s="6"/>
      <c r="M155" s="6"/>
      <c r="N155" s="6"/>
      <c r="O155" s="6"/>
      <c r="P155" s="6"/>
      <c r="Q155" s="6"/>
      <c r="R155" s="6"/>
      <c r="S155" s="1"/>
      <c r="T155" s="1"/>
      <c r="U155" s="1"/>
      <c r="V155" s="20"/>
      <c r="W155" s="20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idden="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L156" s="6"/>
      <c r="M156" s="6"/>
      <c r="N156" s="6"/>
      <c r="O156" s="6"/>
      <c r="P156" s="6"/>
      <c r="Q156" s="6"/>
      <c r="R156" s="6"/>
      <c r="S156" s="1"/>
      <c r="T156" s="1"/>
      <c r="U156" s="1"/>
      <c r="V156" s="20"/>
      <c r="W156" s="20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idden="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L157" s="6"/>
      <c r="M157" s="6"/>
      <c r="N157" s="6"/>
      <c r="O157" s="6"/>
      <c r="P157" s="6"/>
      <c r="Q157" s="6"/>
      <c r="R157" s="6"/>
      <c r="S157" s="1"/>
      <c r="T157" s="1"/>
      <c r="U157" s="1"/>
      <c r="V157" s="20"/>
      <c r="W157" s="20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idden="1" x14ac:dyDescent="0.3">
      <c r="L158" s="6"/>
      <c r="M158" s="6"/>
      <c r="N158" s="6"/>
      <c r="O158" s="6"/>
      <c r="P158" s="6"/>
      <c r="Q158" s="6"/>
      <c r="R158" s="6"/>
      <c r="S158" s="1"/>
      <c r="T158" s="1"/>
      <c r="U158" s="1"/>
      <c r="V158" s="20"/>
      <c r="W158" s="20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hidden="1" x14ac:dyDescent="0.3">
      <c r="M159" s="6"/>
      <c r="N159" s="6"/>
      <c r="O159" s="6"/>
      <c r="P159" s="6"/>
      <c r="Q159" s="6"/>
      <c r="R159" s="6"/>
      <c r="S159" s="1"/>
      <c r="T159" s="1"/>
      <c r="U159" s="1"/>
      <c r="V159" s="20"/>
      <c r="W159" s="20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</row>
    <row r="160" spans="1:36" hidden="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L160" s="6"/>
      <c r="M160" s="6"/>
      <c r="N160" s="6"/>
      <c r="O160" s="6"/>
      <c r="P160" s="6"/>
      <c r="Q160" s="6"/>
      <c r="R160" s="6"/>
      <c r="S160" s="1"/>
      <c r="T160" s="1"/>
      <c r="U160" s="1"/>
      <c r="V160" s="20"/>
      <c r="W160" s="20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2:36" hidden="1" x14ac:dyDescent="0.3">
      <c r="L161" s="6"/>
      <c r="M161" s="6"/>
      <c r="N161" s="6"/>
      <c r="O161" s="6"/>
      <c r="P161" s="6"/>
      <c r="Q161" s="6"/>
      <c r="R161" s="6"/>
      <c r="S161" s="1"/>
      <c r="T161" s="1"/>
      <c r="U161" s="1"/>
      <c r="V161" s="20"/>
      <c r="W161" s="20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2:36" hidden="1" x14ac:dyDescent="0.3">
      <c r="L162" s="6"/>
      <c r="M162" s="6"/>
      <c r="N162" s="6"/>
      <c r="O162" s="6"/>
      <c r="P162" s="6"/>
      <c r="Q162" s="6"/>
      <c r="R162" s="6"/>
      <c r="S162" s="1"/>
      <c r="T162" s="1"/>
      <c r="U162" s="1"/>
      <c r="V162" s="20"/>
      <c r="W162" s="20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</row>
    <row r="163" spans="12:36" hidden="1" x14ac:dyDescent="0.3">
      <c r="L163" s="6"/>
      <c r="M163" s="6"/>
      <c r="N163" s="6"/>
      <c r="O163" s="6"/>
      <c r="P163" s="6"/>
      <c r="Q163" s="6"/>
      <c r="R163" s="6"/>
      <c r="S163" s="1"/>
      <c r="T163" s="1"/>
      <c r="U163" s="1"/>
      <c r="V163" s="20"/>
      <c r="W163" s="20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</row>
    <row r="164" spans="12:36" hidden="1" x14ac:dyDescent="0.3">
      <c r="M164" s="6"/>
      <c r="N164" s="6"/>
      <c r="O164" s="6"/>
      <c r="P164" s="6"/>
      <c r="Q164" s="6"/>
      <c r="R164" s="6"/>
      <c r="S164" s="1"/>
      <c r="T164" s="1"/>
      <c r="U164" s="1"/>
      <c r="V164" s="20"/>
      <c r="W164" s="20"/>
      <c r="X164" s="21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</row>
  </sheetData>
  <autoFilter ref="B1:B164" xr:uid="{00000000-0009-0000-0000-000000000000}">
    <filterColumn colId="0">
      <customFilters>
        <customFilter operator="notEqual" val=" "/>
      </customFilters>
    </filterColumn>
  </autoFilter>
  <mergeCells count="20">
    <mergeCell ref="Z1:AA1"/>
    <mergeCell ref="AB1:AD1"/>
    <mergeCell ref="AE1:AG1"/>
    <mergeCell ref="AH1:AJ1"/>
    <mergeCell ref="AL1:AN1"/>
    <mergeCell ref="C2:C3"/>
    <mergeCell ref="D2:D3"/>
    <mergeCell ref="E2:E3"/>
    <mergeCell ref="L2:M2"/>
    <mergeCell ref="N2:O2"/>
    <mergeCell ref="C1:E1"/>
    <mergeCell ref="G1:G3"/>
    <mergeCell ref="H1:H3"/>
    <mergeCell ref="I1:I3"/>
    <mergeCell ref="X1:X3"/>
    <mergeCell ref="Y1:Y3"/>
    <mergeCell ref="P2:Q2"/>
    <mergeCell ref="R2:U2"/>
    <mergeCell ref="V2:V3"/>
    <mergeCell ref="W2:W3"/>
  </mergeCells>
  <conditionalFormatting sqref="G4:G136">
    <cfRule type="cellIs" dxfId="5" priority="1" operator="greaterThan">
      <formula>19</formula>
    </cfRule>
    <cfRule type="cellIs" dxfId="4" priority="2" operator="lessThan">
      <formula>7</formula>
    </cfRule>
    <cfRule type="cellIs" dxfId="3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3E2A-3B40-46E4-9395-4C19FA1935A3}">
  <sheetPr filterMode="1">
    <pageSetUpPr fitToPage="1"/>
  </sheetPr>
  <dimension ref="A1:AP164"/>
  <sheetViews>
    <sheetView zoomScale="89" zoomScaleNormal="89" workbookViewId="0">
      <pane xSplit="15" ySplit="3" topLeftCell="Z4" activePane="bottomRight" state="frozen"/>
      <selection pane="topRight" activeCell="H1" sqref="H1"/>
      <selection pane="bottomLeft" activeCell="A4" sqref="A4"/>
      <selection pane="bottomRight" activeCell="AB4" sqref="AB4:AD136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5" customWidth="1"/>
    <col min="10" max="10" width="29.5546875" customWidth="1"/>
    <col min="11" max="11" width="9.33203125" customWidth="1"/>
    <col min="12" max="12" width="10.5546875" bestFit="1" customWidth="1"/>
    <col min="13" max="13" width="9.5546875" bestFit="1" customWidth="1"/>
    <col min="14" max="19" width="9.5546875" customWidth="1"/>
    <col min="20" max="20" width="11.5546875" customWidth="1"/>
    <col min="21" max="23" width="9.5546875" customWidth="1"/>
    <col min="24" max="24" width="7.33203125" style="101" customWidth="1"/>
    <col min="25" max="25" width="9.5546875" customWidth="1"/>
    <col min="26" max="26" width="13.6640625" customWidth="1"/>
    <col min="27" max="27" width="13.44140625" customWidth="1"/>
    <col min="28" max="28" width="14.6640625" customWidth="1"/>
    <col min="29" max="29" width="14.44140625" customWidth="1"/>
    <col min="30" max="30" width="12" customWidth="1"/>
    <col min="31" max="31" width="13.88671875" customWidth="1"/>
    <col min="32" max="32" width="14.44140625" customWidth="1"/>
    <col min="33" max="34" width="10.6640625" customWidth="1"/>
    <col min="35" max="35" width="13.6640625" customWidth="1"/>
    <col min="36" max="36" width="12.6640625" customWidth="1"/>
    <col min="37" max="37" width="10.6640625" customWidth="1"/>
    <col min="38" max="39" width="13" customWidth="1"/>
    <col min="40" max="40" width="14.109375" customWidth="1"/>
    <col min="41" max="41" width="9.109375" style="6"/>
  </cols>
  <sheetData>
    <row r="1" spans="2:42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I1" s="109" t="s">
        <v>270</v>
      </c>
      <c r="X1" s="111" t="s">
        <v>42</v>
      </c>
      <c r="Y1" s="111" t="s">
        <v>30</v>
      </c>
      <c r="Z1" s="111" t="s">
        <v>75</v>
      </c>
      <c r="AA1" s="111"/>
      <c r="AB1" s="111" t="s">
        <v>89</v>
      </c>
      <c r="AC1" s="111"/>
      <c r="AD1" s="111"/>
      <c r="AE1" s="111" t="s">
        <v>269</v>
      </c>
      <c r="AF1" s="111"/>
      <c r="AG1" s="111"/>
      <c r="AH1" s="110" t="s">
        <v>77</v>
      </c>
      <c r="AI1" s="110"/>
      <c r="AJ1" s="110"/>
      <c r="AL1" s="110" t="s">
        <v>50</v>
      </c>
      <c r="AM1" s="110"/>
      <c r="AN1" s="110"/>
    </row>
    <row r="2" spans="2:42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I2" s="109"/>
      <c r="L2" s="110" t="s">
        <v>6</v>
      </c>
      <c r="M2" s="110"/>
      <c r="N2" s="110" t="s">
        <v>7</v>
      </c>
      <c r="O2" s="110"/>
      <c r="P2" s="110" t="s">
        <v>47</v>
      </c>
      <c r="Q2" s="110"/>
      <c r="R2" s="110" t="s">
        <v>5</v>
      </c>
      <c r="S2" s="110"/>
      <c r="T2" s="110"/>
      <c r="U2" s="110"/>
      <c r="V2" s="111" t="s">
        <v>8</v>
      </c>
      <c r="W2" s="111" t="s">
        <v>98</v>
      </c>
      <c r="X2" s="111"/>
      <c r="Y2" s="111"/>
      <c r="Z2" s="102"/>
      <c r="AA2" s="102"/>
      <c r="AB2" s="102"/>
      <c r="AC2" s="102"/>
      <c r="AD2" s="102"/>
      <c r="AE2" s="102"/>
      <c r="AF2" s="102"/>
      <c r="AG2" s="102"/>
      <c r="AH2" s="9"/>
      <c r="AI2" s="9"/>
      <c r="AJ2" s="9"/>
      <c r="AK2" s="10">
        <v>25</v>
      </c>
      <c r="AL2" s="11">
        <v>0.12</v>
      </c>
    </row>
    <row r="3" spans="2:42" ht="30" customHeight="1" x14ac:dyDescent="0.3">
      <c r="B3">
        <v>1</v>
      </c>
      <c r="C3" s="112"/>
      <c r="D3" s="112"/>
      <c r="E3" s="112"/>
      <c r="G3" s="109"/>
      <c r="H3" s="109"/>
      <c r="I3" s="109"/>
      <c r="J3" t="s">
        <v>0</v>
      </c>
      <c r="K3" t="s">
        <v>105</v>
      </c>
      <c r="L3" s="101" t="s">
        <v>1</v>
      </c>
      <c r="M3" s="101" t="s">
        <v>2</v>
      </c>
      <c r="N3" s="101" t="s">
        <v>1</v>
      </c>
      <c r="O3" s="101" t="s">
        <v>2</v>
      </c>
      <c r="P3" s="101" t="s">
        <v>1</v>
      </c>
      <c r="Q3" s="101" t="s">
        <v>2</v>
      </c>
      <c r="R3" s="101" t="s">
        <v>91</v>
      </c>
      <c r="S3" s="13" t="s">
        <v>46</v>
      </c>
      <c r="T3" s="102" t="s">
        <v>63</v>
      </c>
      <c r="U3" s="13" t="s">
        <v>92</v>
      </c>
      <c r="V3" s="111"/>
      <c r="W3" s="111"/>
      <c r="X3" s="111"/>
      <c r="Y3" s="111"/>
      <c r="Z3" s="102" t="s">
        <v>51</v>
      </c>
      <c r="AA3" s="102" t="s">
        <v>76</v>
      </c>
      <c r="AB3" s="102" t="s">
        <v>51</v>
      </c>
      <c r="AC3" s="102" t="s">
        <v>52</v>
      </c>
      <c r="AD3" s="102" t="s">
        <v>3</v>
      </c>
      <c r="AE3" s="102" t="s">
        <v>51</v>
      </c>
      <c r="AF3" s="102" t="s">
        <v>52</v>
      </c>
      <c r="AG3" s="102" t="s">
        <v>3</v>
      </c>
      <c r="AH3" s="102" t="s">
        <v>79</v>
      </c>
      <c r="AI3" s="102" t="s">
        <v>80</v>
      </c>
      <c r="AJ3" s="102" t="s">
        <v>78</v>
      </c>
      <c r="AK3" s="101" t="s">
        <v>48</v>
      </c>
      <c r="AL3" s="101" t="s">
        <v>55</v>
      </c>
      <c r="AM3" s="101" t="s">
        <v>54</v>
      </c>
      <c r="AN3" s="101" t="s">
        <v>49</v>
      </c>
    </row>
    <row r="4" spans="2:42" x14ac:dyDescent="0.3">
      <c r="B4">
        <v>1</v>
      </c>
      <c r="C4" s="14"/>
      <c r="D4" s="14"/>
      <c r="E4" s="14"/>
      <c r="F4" s="15"/>
      <c r="G4" s="16">
        <f>MOD(AF4,1)*24</f>
        <v>12.249999999941792</v>
      </c>
      <c r="H4" s="17"/>
      <c r="I4" s="83"/>
      <c r="J4" t="s">
        <v>96</v>
      </c>
      <c r="K4" s="6">
        <v>0</v>
      </c>
      <c r="L4" s="18">
        <v>0</v>
      </c>
      <c r="M4">
        <v>0</v>
      </c>
      <c r="N4" s="19"/>
      <c r="O4" s="19"/>
      <c r="P4" s="6">
        <f t="shared" ref="P4:P22" si="0">L$136-L4</f>
        <v>930.35586574405465</v>
      </c>
      <c r="Q4" s="6">
        <f>P4*1.609344</f>
        <v>1497.2626304</v>
      </c>
      <c r="R4" s="1">
        <v>0</v>
      </c>
      <c r="S4" s="1"/>
      <c r="T4" s="1"/>
      <c r="U4" s="1"/>
      <c r="V4" s="20"/>
      <c r="W4" s="20"/>
      <c r="X4" s="21"/>
      <c r="Y4" s="22">
        <f>3/24</f>
        <v>0.125</v>
      </c>
      <c r="Z4" s="24">
        <v>43627.635416666664</v>
      </c>
      <c r="AA4" s="23">
        <f>Z4-Y4</f>
        <v>43627.510416666664</v>
      </c>
      <c r="AB4" s="79">
        <f>Z4</f>
        <v>43627.635416666664</v>
      </c>
      <c r="AC4" s="79">
        <f>AB4-Y4</f>
        <v>43627.510416666664</v>
      </c>
      <c r="AD4" s="25">
        <v>0</v>
      </c>
      <c r="AE4" s="79">
        <f>Z4</f>
        <v>43627.635416666664</v>
      </c>
      <c r="AF4" s="79">
        <f>AE4-Y4</f>
        <v>43627.510416666664</v>
      </c>
      <c r="AG4" s="25">
        <v>0</v>
      </c>
      <c r="AH4" s="25"/>
      <c r="AI4" s="25"/>
      <c r="AJ4" s="25"/>
    </row>
    <row r="5" spans="2:42" hidden="1" x14ac:dyDescent="0.3">
      <c r="C5" s="14"/>
      <c r="D5" s="14"/>
      <c r="E5" s="14"/>
      <c r="F5" s="15"/>
      <c r="G5" s="16">
        <f t="shared" ref="G5:G136" si="1">MOD(AF5,1)*24</f>
        <v>12.761413759959396</v>
      </c>
      <c r="H5" s="17"/>
      <c r="I5" s="83"/>
      <c r="J5" t="s">
        <v>97</v>
      </c>
      <c r="K5" s="6">
        <v>7.8</v>
      </c>
      <c r="L5" s="26">
        <v>7.8</v>
      </c>
      <c r="M5" s="6">
        <f>L5*1.609344</f>
        <v>12.5528832</v>
      </c>
      <c r="N5" s="6">
        <f>L5-L4</f>
        <v>7.8</v>
      </c>
      <c r="O5" s="6">
        <f>N5*1.609344</f>
        <v>12.5528832</v>
      </c>
      <c r="P5" s="6">
        <f t="shared" si="0"/>
        <v>922.5558657440547</v>
      </c>
      <c r="Q5" s="6">
        <f t="shared" ref="Q5:Q68" si="2">P5*1.609344</f>
        <v>1484.7097472</v>
      </c>
      <c r="R5" s="1">
        <v>78</v>
      </c>
      <c r="S5" s="6">
        <v>168</v>
      </c>
      <c r="T5" s="6">
        <v>90</v>
      </c>
      <c r="U5" s="6">
        <f>R5-R4</f>
        <v>78</v>
      </c>
      <c r="V5" s="20">
        <v>0</v>
      </c>
      <c r="W5" s="20">
        <v>9.9000000000000005E-2</v>
      </c>
      <c r="X5" s="21" t="s">
        <v>43</v>
      </c>
      <c r="Y5" s="22">
        <f t="shared" ref="Y5:Y81" si="3">3/24</f>
        <v>0.125</v>
      </c>
      <c r="Z5" s="24"/>
      <c r="AA5" s="23"/>
      <c r="AB5" s="79">
        <f t="shared" ref="AB5:AB68" si="4">AB4+AJ5</f>
        <v>43627.656725573332</v>
      </c>
      <c r="AC5" s="79">
        <f t="shared" ref="AC5:AC68" si="5">AB5-Y5</f>
        <v>43627.531725573332</v>
      </c>
      <c r="AD5" s="25">
        <f>AB5-AB$4</f>
        <v>2.1308906667400151E-2</v>
      </c>
      <c r="AE5" s="79">
        <f t="shared" ref="AE5:AE68" si="6">IF(ISBLANK(Z5),AE4+AJ5,Z5)</f>
        <v>43627.656725573332</v>
      </c>
      <c r="AF5" s="79">
        <f t="shared" ref="AF5:AF68" si="7">AE5-Y5</f>
        <v>43627.531725573332</v>
      </c>
      <c r="AG5" s="25">
        <f>AE5-AE$4</f>
        <v>2.1308906667400151E-2</v>
      </c>
      <c r="AH5" s="14">
        <f t="shared" ref="AH5:AH68" si="8">(O5/IF(ISBLANK(AK5),$AK$2,AK5))/24</f>
        <v>1.9371733333333332E-2</v>
      </c>
      <c r="AI5" s="14">
        <f t="shared" ref="AI5:AI68" si="9">(AM5+AN5)/24/60+AH5*IF(ISBLANK(AL5),$AL$2,AL5)</f>
        <v>1.9371733333333333E-3</v>
      </c>
      <c r="AJ5" s="14">
        <f>AH5+AI5</f>
        <v>2.1308906666666665E-2</v>
      </c>
      <c r="AK5" s="29">
        <v>27</v>
      </c>
      <c r="AL5" s="30">
        <v>0.1</v>
      </c>
      <c r="AN5" s="31"/>
      <c r="AO5" s="6">
        <f t="shared" ref="AO5:AO68" si="10">$AK$2-IF(V5&lt;0, 550, 400)*V5</f>
        <v>25</v>
      </c>
      <c r="AP5" s="74">
        <f t="shared" ref="AP5:AP68" si="11">V5</f>
        <v>0</v>
      </c>
    </row>
    <row r="6" spans="2:42" hidden="1" x14ac:dyDescent="0.3">
      <c r="C6" s="14"/>
      <c r="D6" s="14"/>
      <c r="E6" s="14"/>
      <c r="F6" s="32"/>
      <c r="G6" s="16">
        <f t="shared" si="1"/>
        <v>12.941660287964623</v>
      </c>
      <c r="H6" s="17"/>
      <c r="I6" s="83"/>
      <c r="J6" t="s">
        <v>101</v>
      </c>
      <c r="K6" s="6">
        <v>10.3</v>
      </c>
      <c r="L6" s="26">
        <v>10.3</v>
      </c>
      <c r="M6" s="6">
        <f>L6*1.609344</f>
        <v>16.576243200000004</v>
      </c>
      <c r="N6" s="6">
        <f t="shared" ref="N6:N69" si="12">L6-L5</f>
        <v>2.5000000000000009</v>
      </c>
      <c r="O6" s="6">
        <f t="shared" ref="O6:O75" si="13">N6*1.609344</f>
        <v>4.023360000000002</v>
      </c>
      <c r="P6" s="6">
        <f t="shared" si="0"/>
        <v>920.0558657440547</v>
      </c>
      <c r="Q6" s="6">
        <f t="shared" si="2"/>
        <v>1480.6863872000001</v>
      </c>
      <c r="R6" s="1">
        <v>115</v>
      </c>
      <c r="S6" s="6">
        <v>96</v>
      </c>
      <c r="T6" s="6">
        <v>57</v>
      </c>
      <c r="U6" s="6">
        <f t="shared" ref="U6:U128" si="14">R6-R5</f>
        <v>37</v>
      </c>
      <c r="V6" s="20">
        <v>1E-3</v>
      </c>
      <c r="W6" s="20">
        <v>2.8000000000000001E-2</v>
      </c>
      <c r="X6" s="21" t="s">
        <v>43</v>
      </c>
      <c r="Y6" s="22">
        <f t="shared" si="3"/>
        <v>0.125</v>
      </c>
      <c r="Z6" s="24"/>
      <c r="AA6" s="23"/>
      <c r="AB6" s="79">
        <f t="shared" si="4"/>
        <v>43627.664235845332</v>
      </c>
      <c r="AC6" s="79">
        <f t="shared" si="5"/>
        <v>43627.539235845332</v>
      </c>
      <c r="AD6" s="25">
        <f t="shared" ref="AD6:AD69" si="15">AB6-AB$4</f>
        <v>2.8819178667617962E-2</v>
      </c>
      <c r="AE6" s="79">
        <f t="shared" si="6"/>
        <v>43627.664235845332</v>
      </c>
      <c r="AF6" s="79">
        <f t="shared" si="7"/>
        <v>43627.539235845332</v>
      </c>
      <c r="AG6" s="25">
        <f t="shared" ref="AG6:AG69" si="16">AE6-AE$4</f>
        <v>2.8819178667617962E-2</v>
      </c>
      <c r="AH6" s="14">
        <f t="shared" si="8"/>
        <v>6.7056000000000034E-3</v>
      </c>
      <c r="AI6" s="14">
        <f t="shared" si="9"/>
        <v>8.0467200000000042E-4</v>
      </c>
      <c r="AJ6" s="14">
        <f t="shared" ref="AJ6:AJ69" si="17">AH6+AI6</f>
        <v>7.5102720000000036E-3</v>
      </c>
      <c r="AK6" s="29"/>
      <c r="AL6" s="30"/>
      <c r="AN6" s="31"/>
      <c r="AO6" s="6">
        <f t="shared" si="10"/>
        <v>24.6</v>
      </c>
      <c r="AP6" s="74">
        <f t="shared" si="11"/>
        <v>1E-3</v>
      </c>
    </row>
    <row r="7" spans="2:42" hidden="1" x14ac:dyDescent="0.3">
      <c r="C7" s="14"/>
      <c r="D7" s="14"/>
      <c r="E7" s="14"/>
      <c r="F7" s="32" t="s">
        <v>64</v>
      </c>
      <c r="G7" s="16">
        <f t="shared" si="1"/>
        <v>13.270345133088995</v>
      </c>
      <c r="H7" s="17"/>
      <c r="I7" s="83"/>
      <c r="J7" t="s">
        <v>99</v>
      </c>
      <c r="K7" s="6">
        <v>13.4</v>
      </c>
      <c r="L7" s="26">
        <v>13.4</v>
      </c>
      <c r="M7" s="6">
        <f t="shared" ref="M7:M136" si="18">L7*1.609344</f>
        <v>21.565209600000003</v>
      </c>
      <c r="N7" s="6">
        <f t="shared" si="12"/>
        <v>3.0999999999999996</v>
      </c>
      <c r="O7" s="6">
        <f t="shared" si="13"/>
        <v>4.9889663999999998</v>
      </c>
      <c r="P7" s="6">
        <f t="shared" si="0"/>
        <v>916.95586574405468</v>
      </c>
      <c r="Q7" s="6">
        <f t="shared" si="2"/>
        <v>1475.6974207999999</v>
      </c>
      <c r="R7" s="1">
        <v>757</v>
      </c>
      <c r="S7" s="1">
        <v>663</v>
      </c>
      <c r="T7" s="1">
        <v>34</v>
      </c>
      <c r="U7" s="6">
        <f t="shared" si="14"/>
        <v>642</v>
      </c>
      <c r="V7" s="20">
        <v>3.5999999999999997E-2</v>
      </c>
      <c r="W7" s="20">
        <v>0.11600000000000001</v>
      </c>
      <c r="X7" s="21" t="s">
        <v>43</v>
      </c>
      <c r="Y7" s="22">
        <f t="shared" si="3"/>
        <v>0.125</v>
      </c>
      <c r="Z7" s="24"/>
      <c r="AA7" s="23"/>
      <c r="AB7" s="79">
        <f t="shared" si="4"/>
        <v>43627.677931047212</v>
      </c>
      <c r="AC7" s="79">
        <f t="shared" si="5"/>
        <v>43627.552931047212</v>
      </c>
      <c r="AD7" s="25">
        <f t="shared" si="15"/>
        <v>4.2514380547800101E-2</v>
      </c>
      <c r="AE7" s="79">
        <f t="shared" si="6"/>
        <v>43627.677931047212</v>
      </c>
      <c r="AF7" s="79">
        <f t="shared" si="7"/>
        <v>43627.552931047212</v>
      </c>
      <c r="AG7" s="25">
        <f t="shared" si="16"/>
        <v>4.2514380547800101E-2</v>
      </c>
      <c r="AH7" s="14">
        <f t="shared" si="8"/>
        <v>1.2227858823529411E-2</v>
      </c>
      <c r="AI7" s="14">
        <f t="shared" si="9"/>
        <v>1.4673430588235292E-3</v>
      </c>
      <c r="AJ7" s="14">
        <f t="shared" si="17"/>
        <v>1.369520188235294E-2</v>
      </c>
      <c r="AK7" s="29">
        <v>17</v>
      </c>
      <c r="AL7" s="30"/>
      <c r="AN7" s="31"/>
      <c r="AO7" s="6">
        <f t="shared" si="10"/>
        <v>10.600000000000001</v>
      </c>
      <c r="AP7" s="74">
        <f t="shared" si="11"/>
        <v>3.5999999999999997E-2</v>
      </c>
    </row>
    <row r="8" spans="2:42" hidden="1" x14ac:dyDescent="0.3">
      <c r="C8" s="14"/>
      <c r="D8" s="14"/>
      <c r="E8" s="14"/>
      <c r="F8" s="32" t="s">
        <v>11</v>
      </c>
      <c r="G8" s="16">
        <f t="shared" si="1"/>
        <v>13.396568191994447</v>
      </c>
      <c r="H8" s="17"/>
      <c r="I8" s="83"/>
      <c r="J8" t="s">
        <v>100</v>
      </c>
      <c r="K8" s="6">
        <v>17.399999999999999</v>
      </c>
      <c r="L8" s="26">
        <v>17.399999999999999</v>
      </c>
      <c r="M8" s="6">
        <f t="shared" si="18"/>
        <v>28.0025856</v>
      </c>
      <c r="N8" s="6">
        <f t="shared" si="12"/>
        <v>3.9999999999999982</v>
      </c>
      <c r="O8" s="6">
        <f t="shared" si="13"/>
        <v>6.4373759999999978</v>
      </c>
      <c r="P8" s="6">
        <f t="shared" si="0"/>
        <v>912.95586574405468</v>
      </c>
      <c r="Q8" s="6">
        <f t="shared" si="2"/>
        <v>1469.2600448000001</v>
      </c>
      <c r="R8" s="1">
        <v>178</v>
      </c>
      <c r="S8" s="1">
        <v>116</v>
      </c>
      <c r="T8" s="1">
        <v>694</v>
      </c>
      <c r="U8" s="6">
        <f t="shared" si="14"/>
        <v>-579</v>
      </c>
      <c r="V8" s="20">
        <v>-0.03</v>
      </c>
      <c r="W8" s="20">
        <v>5.8000000000000003E-2</v>
      </c>
      <c r="X8" s="21" t="s">
        <v>43</v>
      </c>
      <c r="Y8" s="22">
        <f t="shared" si="3"/>
        <v>0.125</v>
      </c>
      <c r="Z8" s="24"/>
      <c r="AA8" s="23"/>
      <c r="AB8" s="79">
        <f t="shared" si="4"/>
        <v>43627.683190341333</v>
      </c>
      <c r="AC8" s="79">
        <f t="shared" si="5"/>
        <v>43627.558190341333</v>
      </c>
      <c r="AD8" s="25">
        <f t="shared" si="15"/>
        <v>4.7773674668860622E-2</v>
      </c>
      <c r="AE8" s="79">
        <f t="shared" si="6"/>
        <v>43627.683190341333</v>
      </c>
      <c r="AF8" s="79">
        <f t="shared" si="7"/>
        <v>43627.558190341333</v>
      </c>
      <c r="AG8" s="25">
        <f t="shared" si="16"/>
        <v>4.7773674668860622E-2</v>
      </c>
      <c r="AH8" s="14">
        <f t="shared" si="8"/>
        <v>5.2592941176470565E-3</v>
      </c>
      <c r="AI8" s="14">
        <f t="shared" si="9"/>
        <v>0</v>
      </c>
      <c r="AJ8" s="14">
        <f t="shared" si="17"/>
        <v>5.2592941176470565E-3</v>
      </c>
      <c r="AK8" s="29">
        <v>51</v>
      </c>
      <c r="AL8" s="30">
        <v>0</v>
      </c>
      <c r="AN8" s="31"/>
      <c r="AO8" s="6">
        <f t="shared" si="10"/>
        <v>41.5</v>
      </c>
      <c r="AP8" s="74">
        <f t="shared" si="11"/>
        <v>-0.03</v>
      </c>
    </row>
    <row r="9" spans="2:42" hidden="1" x14ac:dyDescent="0.3">
      <c r="C9" s="14"/>
      <c r="D9" s="14"/>
      <c r="E9" s="14"/>
      <c r="F9" s="15"/>
      <c r="G9" s="16">
        <f t="shared" si="1"/>
        <v>13.718436992028728</v>
      </c>
      <c r="H9" s="17"/>
      <c r="I9" s="83"/>
      <c r="J9" t="s">
        <v>85</v>
      </c>
      <c r="K9" s="6">
        <v>23.4</v>
      </c>
      <c r="L9" s="26">
        <v>23.4</v>
      </c>
      <c r="M9" s="6">
        <f t="shared" si="18"/>
        <v>37.658649599999997</v>
      </c>
      <c r="N9" s="6">
        <f t="shared" si="12"/>
        <v>6</v>
      </c>
      <c r="O9" s="6">
        <f t="shared" si="13"/>
        <v>9.6560640000000006</v>
      </c>
      <c r="P9" s="6">
        <f t="shared" si="0"/>
        <v>906.95586574405468</v>
      </c>
      <c r="Q9" s="6">
        <f t="shared" si="2"/>
        <v>1459.6039808</v>
      </c>
      <c r="R9" s="1">
        <v>458</v>
      </c>
      <c r="S9" s="1">
        <v>486</v>
      </c>
      <c r="T9" s="1">
        <v>783</v>
      </c>
      <c r="U9" s="6">
        <f t="shared" si="14"/>
        <v>280</v>
      </c>
      <c r="V9" s="20">
        <v>-1.2E-2</v>
      </c>
      <c r="W9" s="20">
        <v>5.7000000000000002E-2</v>
      </c>
      <c r="X9" s="21" t="s">
        <v>43</v>
      </c>
      <c r="Y9" s="22">
        <f t="shared" si="3"/>
        <v>0.125</v>
      </c>
      <c r="Z9" s="24"/>
      <c r="AA9" s="23"/>
      <c r="AB9" s="79">
        <f t="shared" si="4"/>
        <v>43627.696601541335</v>
      </c>
      <c r="AC9" s="79">
        <f t="shared" si="5"/>
        <v>43627.571601541335</v>
      </c>
      <c r="AD9" s="25">
        <f t="shared" si="15"/>
        <v>6.1184874670288991E-2</v>
      </c>
      <c r="AE9" s="79">
        <f t="shared" si="6"/>
        <v>43627.696601541335</v>
      </c>
      <c r="AF9" s="79">
        <f t="shared" si="7"/>
        <v>43627.571601541335</v>
      </c>
      <c r="AG9" s="25">
        <f t="shared" si="16"/>
        <v>6.1184874670288991E-2</v>
      </c>
      <c r="AH9" s="14">
        <f t="shared" si="8"/>
        <v>1.34112E-2</v>
      </c>
      <c r="AI9" s="14">
        <f t="shared" si="9"/>
        <v>0</v>
      </c>
      <c r="AJ9" s="14">
        <f t="shared" si="17"/>
        <v>1.34112E-2</v>
      </c>
      <c r="AK9" s="29">
        <v>30</v>
      </c>
      <c r="AL9" s="30">
        <v>0</v>
      </c>
      <c r="AN9" s="31"/>
      <c r="AO9" s="6">
        <f t="shared" si="10"/>
        <v>31.6</v>
      </c>
      <c r="AP9" s="74">
        <f t="shared" si="11"/>
        <v>-1.2E-2</v>
      </c>
    </row>
    <row r="10" spans="2:42" hidden="1" x14ac:dyDescent="0.3">
      <c r="C10" s="14"/>
      <c r="D10" s="14"/>
      <c r="E10" s="14"/>
      <c r="F10" s="15"/>
      <c r="G10" s="16">
        <f t="shared" si="1"/>
        <v>13.891473658906762</v>
      </c>
      <c r="H10" s="17"/>
      <c r="I10" s="83"/>
      <c r="J10" t="s">
        <v>83</v>
      </c>
      <c r="K10" s="6">
        <v>25.8</v>
      </c>
      <c r="L10" s="26">
        <v>25.8</v>
      </c>
      <c r="M10" s="6">
        <f t="shared" si="18"/>
        <v>41.521075200000006</v>
      </c>
      <c r="N10" s="6">
        <f t="shared" si="12"/>
        <v>2.4000000000000021</v>
      </c>
      <c r="O10" s="6">
        <f t="shared" si="13"/>
        <v>3.8624256000000039</v>
      </c>
      <c r="P10" s="6">
        <f t="shared" si="0"/>
        <v>904.5558657440547</v>
      </c>
      <c r="Q10" s="6">
        <f t="shared" si="2"/>
        <v>1455.7415552</v>
      </c>
      <c r="R10" s="1">
        <v>563</v>
      </c>
      <c r="S10" s="1">
        <v>378</v>
      </c>
      <c r="T10" s="1">
        <v>96</v>
      </c>
      <c r="U10" s="6">
        <f t="shared" si="14"/>
        <v>105</v>
      </c>
      <c r="V10" s="20">
        <v>8.0000000000000002E-3</v>
      </c>
      <c r="W10" s="20">
        <v>5.5E-2</v>
      </c>
      <c r="X10" s="21" t="s">
        <v>43</v>
      </c>
      <c r="Y10" s="22">
        <f t="shared" si="3"/>
        <v>0.125</v>
      </c>
      <c r="Z10" s="24"/>
      <c r="AA10" s="23"/>
      <c r="AB10" s="79">
        <f t="shared" si="4"/>
        <v>43627.703811402454</v>
      </c>
      <c r="AC10" s="79">
        <f t="shared" si="5"/>
        <v>43627.578811402454</v>
      </c>
      <c r="AD10" s="25">
        <f t="shared" si="15"/>
        <v>6.8394735790207051E-2</v>
      </c>
      <c r="AE10" s="79">
        <f t="shared" si="6"/>
        <v>43627.703811402454</v>
      </c>
      <c r="AF10" s="79">
        <f t="shared" si="7"/>
        <v>43627.578811402454</v>
      </c>
      <c r="AG10" s="25">
        <f t="shared" si="16"/>
        <v>6.8394735790207051E-2</v>
      </c>
      <c r="AH10" s="14">
        <f t="shared" si="8"/>
        <v>6.4373760000000059E-3</v>
      </c>
      <c r="AI10" s="14">
        <f t="shared" si="9"/>
        <v>7.7248512000000066E-4</v>
      </c>
      <c r="AJ10" s="14">
        <f t="shared" si="17"/>
        <v>7.2098611200000062E-3</v>
      </c>
      <c r="AK10" s="29"/>
      <c r="AL10" s="30"/>
      <c r="AN10" s="31"/>
      <c r="AO10" s="6">
        <f t="shared" si="10"/>
        <v>21.8</v>
      </c>
      <c r="AP10" s="74">
        <f t="shared" si="11"/>
        <v>8.0000000000000002E-3</v>
      </c>
    </row>
    <row r="11" spans="2:42" hidden="1" x14ac:dyDescent="0.3">
      <c r="C11" s="14"/>
      <c r="D11" s="14"/>
      <c r="E11" s="14"/>
      <c r="F11" s="32" t="s">
        <v>64</v>
      </c>
      <c r="G11" s="16">
        <f t="shared" si="1"/>
        <v>14.191884538857266</v>
      </c>
      <c r="H11" s="17"/>
      <c r="I11" s="83"/>
      <c r="J11" t="s">
        <v>84</v>
      </c>
      <c r="K11" s="6">
        <v>28.3</v>
      </c>
      <c r="L11" s="26">
        <v>28.3</v>
      </c>
      <c r="M11" s="6">
        <f t="shared" si="18"/>
        <v>45.544435200000002</v>
      </c>
      <c r="N11" s="6">
        <f t="shared" si="12"/>
        <v>2.5</v>
      </c>
      <c r="O11" s="6">
        <f t="shared" si="13"/>
        <v>4.0233600000000003</v>
      </c>
      <c r="P11" s="6">
        <f t="shared" si="0"/>
        <v>902.0558657440547</v>
      </c>
      <c r="Q11" s="6">
        <f t="shared" si="2"/>
        <v>1451.7181952000001</v>
      </c>
      <c r="R11" s="1">
        <v>1220</v>
      </c>
      <c r="S11" s="1">
        <v>653</v>
      </c>
      <c r="T11" s="1">
        <v>4</v>
      </c>
      <c r="U11" s="6">
        <f t="shared" si="14"/>
        <v>657</v>
      </c>
      <c r="V11" s="20">
        <v>5.2999999999999999E-2</v>
      </c>
      <c r="W11" s="20">
        <v>9.2999999999999999E-2</v>
      </c>
      <c r="X11" s="21" t="s">
        <v>43</v>
      </c>
      <c r="Y11" s="22">
        <f t="shared" si="3"/>
        <v>0.125</v>
      </c>
      <c r="Z11" s="24"/>
      <c r="AA11" s="23"/>
      <c r="AB11" s="79">
        <f t="shared" si="4"/>
        <v>43627.716328522452</v>
      </c>
      <c r="AC11" s="79">
        <f t="shared" si="5"/>
        <v>43627.591328522452</v>
      </c>
      <c r="AD11" s="25">
        <f t="shared" si="15"/>
        <v>8.0911855788144749E-2</v>
      </c>
      <c r="AE11" s="79">
        <f t="shared" si="6"/>
        <v>43627.716328522452</v>
      </c>
      <c r="AF11" s="79">
        <f t="shared" si="7"/>
        <v>43627.591328522452</v>
      </c>
      <c r="AG11" s="25">
        <f t="shared" si="16"/>
        <v>8.0911855788144749E-2</v>
      </c>
      <c r="AH11" s="14">
        <f t="shared" si="8"/>
        <v>1.1176E-2</v>
      </c>
      <c r="AI11" s="14">
        <f t="shared" si="9"/>
        <v>1.3411199999999999E-3</v>
      </c>
      <c r="AJ11" s="14">
        <f t="shared" si="17"/>
        <v>1.251712E-2</v>
      </c>
      <c r="AK11" s="29">
        <v>15</v>
      </c>
      <c r="AL11" s="30"/>
      <c r="AN11" s="31"/>
      <c r="AO11" s="6">
        <f t="shared" si="10"/>
        <v>3.8000000000000007</v>
      </c>
      <c r="AP11" s="74">
        <f t="shared" si="11"/>
        <v>5.2999999999999999E-2</v>
      </c>
    </row>
    <row r="12" spans="2:42" hidden="1" x14ac:dyDescent="0.3">
      <c r="C12" s="14"/>
      <c r="D12" s="14"/>
      <c r="E12" s="14"/>
      <c r="F12" s="15"/>
      <c r="G12" s="16">
        <f t="shared" si="1"/>
        <v>14.386550789116882</v>
      </c>
      <c r="H12" s="17"/>
      <c r="I12" s="83"/>
      <c r="J12" t="s">
        <v>82</v>
      </c>
      <c r="K12" s="6">
        <v>31</v>
      </c>
      <c r="L12" s="26">
        <v>31</v>
      </c>
      <c r="M12" s="6">
        <f t="shared" si="18"/>
        <v>49.889664000000003</v>
      </c>
      <c r="N12" s="6">
        <f t="shared" si="12"/>
        <v>2.6999999999999993</v>
      </c>
      <c r="O12" s="6">
        <f t="shared" si="13"/>
        <v>4.3452287999999992</v>
      </c>
      <c r="P12" s="6">
        <f t="shared" si="0"/>
        <v>899.35586574405465</v>
      </c>
      <c r="Q12" s="6">
        <f t="shared" si="2"/>
        <v>1447.3729664</v>
      </c>
      <c r="R12" s="1">
        <v>1347</v>
      </c>
      <c r="S12" s="1">
        <v>365</v>
      </c>
      <c r="T12" s="1">
        <v>241</v>
      </c>
      <c r="U12" s="6">
        <f t="shared" si="14"/>
        <v>127</v>
      </c>
      <c r="V12" s="20">
        <v>-1E-3</v>
      </c>
      <c r="W12" s="20">
        <v>7.3999999999999996E-2</v>
      </c>
      <c r="X12" s="21" t="s">
        <v>43</v>
      </c>
      <c r="Y12" s="22">
        <f t="shared" si="3"/>
        <v>0.125</v>
      </c>
      <c r="Z12" s="24"/>
      <c r="AA12" s="23"/>
      <c r="AB12" s="79">
        <f t="shared" si="4"/>
        <v>43627.724439616213</v>
      </c>
      <c r="AC12" s="79">
        <f t="shared" si="5"/>
        <v>43627.599439616213</v>
      </c>
      <c r="AD12" s="25">
        <f t="shared" si="15"/>
        <v>8.902294954896206E-2</v>
      </c>
      <c r="AE12" s="79">
        <f t="shared" si="6"/>
        <v>43627.724439616213</v>
      </c>
      <c r="AF12" s="79">
        <f t="shared" si="7"/>
        <v>43627.599439616213</v>
      </c>
      <c r="AG12" s="25">
        <f t="shared" si="16"/>
        <v>8.902294954896206E-2</v>
      </c>
      <c r="AH12" s="14">
        <f t="shared" si="8"/>
        <v>7.2420479999999983E-3</v>
      </c>
      <c r="AI12" s="14">
        <f t="shared" si="9"/>
        <v>8.6904575999999982E-4</v>
      </c>
      <c r="AJ12" s="14">
        <f t="shared" si="17"/>
        <v>8.1110937599999985E-3</v>
      </c>
      <c r="AK12" s="29"/>
      <c r="AL12" s="30"/>
      <c r="AN12" s="31"/>
      <c r="AO12" s="6">
        <f t="shared" si="10"/>
        <v>25.55</v>
      </c>
      <c r="AP12" s="74">
        <f t="shared" si="11"/>
        <v>-1E-3</v>
      </c>
    </row>
    <row r="13" spans="2:42" hidden="1" x14ac:dyDescent="0.3">
      <c r="C13" s="14"/>
      <c r="D13" s="14"/>
      <c r="E13" s="14"/>
      <c r="F13" s="15"/>
      <c r="G13" s="16">
        <f t="shared" si="1"/>
        <v>14.783093150763307</v>
      </c>
      <c r="H13" s="17"/>
      <c r="I13" s="83"/>
      <c r="J13" t="s">
        <v>87</v>
      </c>
      <c r="K13" s="6">
        <v>36.5</v>
      </c>
      <c r="L13" s="26">
        <v>36.5</v>
      </c>
      <c r="M13" s="6">
        <f t="shared" si="18"/>
        <v>58.741056</v>
      </c>
      <c r="N13" s="6">
        <f t="shared" si="12"/>
        <v>5.5</v>
      </c>
      <c r="O13" s="6">
        <f t="shared" si="13"/>
        <v>8.8513920000000006</v>
      </c>
      <c r="P13" s="6">
        <f t="shared" si="0"/>
        <v>893.85586574405465</v>
      </c>
      <c r="Q13" s="6">
        <f t="shared" si="2"/>
        <v>1438.5215744</v>
      </c>
      <c r="R13" s="1">
        <v>1527</v>
      </c>
      <c r="S13" s="1">
        <v>306</v>
      </c>
      <c r="T13" s="1">
        <v>133</v>
      </c>
      <c r="U13" s="6">
        <f t="shared" si="14"/>
        <v>180</v>
      </c>
      <c r="V13" s="20">
        <v>4.0000000000000001E-3</v>
      </c>
      <c r="W13" s="20">
        <v>3.2000000000000001E-2</v>
      </c>
      <c r="X13" s="21" t="s">
        <v>43</v>
      </c>
      <c r="Y13" s="22">
        <f t="shared" si="3"/>
        <v>0.125</v>
      </c>
      <c r="Z13" s="24"/>
      <c r="AA13" s="23"/>
      <c r="AB13" s="79">
        <f t="shared" si="4"/>
        <v>43627.740962214615</v>
      </c>
      <c r="AC13" s="79">
        <f t="shared" si="5"/>
        <v>43627.615962214615</v>
      </c>
      <c r="AD13" s="25">
        <f t="shared" si="15"/>
        <v>0.10554554795089643</v>
      </c>
      <c r="AE13" s="79">
        <f t="shared" si="6"/>
        <v>43627.740962214615</v>
      </c>
      <c r="AF13" s="79">
        <f t="shared" si="7"/>
        <v>43627.615962214615</v>
      </c>
      <c r="AG13" s="25">
        <f t="shared" si="16"/>
        <v>0.10554554795089643</v>
      </c>
      <c r="AH13" s="14">
        <f t="shared" si="8"/>
        <v>1.4752320000000001E-2</v>
      </c>
      <c r="AI13" s="14">
        <f t="shared" si="9"/>
        <v>1.7702784E-3</v>
      </c>
      <c r="AJ13" s="14">
        <f t="shared" si="17"/>
        <v>1.6522598400000001E-2</v>
      </c>
      <c r="AK13" s="29"/>
      <c r="AL13" s="30"/>
      <c r="AN13" s="31"/>
      <c r="AO13" s="6">
        <f t="shared" si="10"/>
        <v>23.4</v>
      </c>
      <c r="AP13" s="74">
        <f t="shared" si="11"/>
        <v>4.0000000000000001E-3</v>
      </c>
    </row>
    <row r="14" spans="2:42" hidden="1" x14ac:dyDescent="0.3">
      <c r="C14" s="14"/>
      <c r="D14" s="14"/>
      <c r="E14" s="14"/>
      <c r="F14" s="32" t="s">
        <v>65</v>
      </c>
      <c r="G14" s="16">
        <f t="shared" si="1"/>
        <v>14.83868867077399</v>
      </c>
      <c r="H14" s="17"/>
      <c r="I14" s="83"/>
      <c r="J14" t="s">
        <v>88</v>
      </c>
      <c r="K14" s="6">
        <v>38.4</v>
      </c>
      <c r="L14" s="26">
        <v>38.4</v>
      </c>
      <c r="M14" s="6">
        <f t="shared" si="18"/>
        <v>61.798809599999998</v>
      </c>
      <c r="N14" s="6">
        <f t="shared" si="12"/>
        <v>1.8999999999999986</v>
      </c>
      <c r="O14" s="6">
        <f t="shared" si="13"/>
        <v>3.0577535999999981</v>
      </c>
      <c r="P14" s="6">
        <f t="shared" si="0"/>
        <v>891.95586574405468</v>
      </c>
      <c r="Q14" s="6">
        <f t="shared" si="2"/>
        <v>1435.4638208000001</v>
      </c>
      <c r="R14" s="1">
        <v>992</v>
      </c>
      <c r="S14" s="1">
        <v>6</v>
      </c>
      <c r="T14" s="1">
        <v>540</v>
      </c>
      <c r="U14" s="6">
        <f t="shared" si="14"/>
        <v>-535</v>
      </c>
      <c r="V14" s="20">
        <v>-6.3E-2</v>
      </c>
      <c r="W14" s="20">
        <v>-4.0000000000000001E-3</v>
      </c>
      <c r="X14" s="21" t="s">
        <v>43</v>
      </c>
      <c r="Y14" s="22">
        <f t="shared" si="3"/>
        <v>0.125</v>
      </c>
      <c r="Z14" s="24"/>
      <c r="AA14" s="23"/>
      <c r="AB14" s="79">
        <f t="shared" si="4"/>
        <v>43627.743278694616</v>
      </c>
      <c r="AC14" s="79">
        <f t="shared" si="5"/>
        <v>43627.618278694616</v>
      </c>
      <c r="AD14" s="25">
        <f t="shared" si="15"/>
        <v>0.10786202795134159</v>
      </c>
      <c r="AE14" s="79">
        <f t="shared" si="6"/>
        <v>43627.743278694616</v>
      </c>
      <c r="AF14" s="79">
        <f t="shared" si="7"/>
        <v>43627.618278694616</v>
      </c>
      <c r="AG14" s="25">
        <f t="shared" si="16"/>
        <v>0.10786202795134159</v>
      </c>
      <c r="AH14" s="14">
        <f t="shared" si="8"/>
        <v>2.3164799999999988E-3</v>
      </c>
      <c r="AI14" s="14">
        <f t="shared" si="9"/>
        <v>0</v>
      </c>
      <c r="AJ14" s="14">
        <f t="shared" si="17"/>
        <v>2.3164799999999988E-3</v>
      </c>
      <c r="AK14" s="29">
        <v>55</v>
      </c>
      <c r="AL14" s="30">
        <v>0</v>
      </c>
      <c r="AN14" s="31"/>
      <c r="AO14" s="6">
        <f t="shared" si="10"/>
        <v>59.65</v>
      </c>
      <c r="AP14" s="74">
        <f t="shared" si="11"/>
        <v>-6.3E-2</v>
      </c>
    </row>
    <row r="15" spans="2:42" hidden="1" x14ac:dyDescent="0.3">
      <c r="C15" s="14"/>
      <c r="D15" s="14"/>
      <c r="E15" s="14"/>
      <c r="F15" s="15"/>
      <c r="G15" s="16">
        <f t="shared" si="1"/>
        <v>15.069404226669576</v>
      </c>
      <c r="H15" s="17"/>
      <c r="I15" s="83"/>
      <c r="J15" t="s">
        <v>81</v>
      </c>
      <c r="K15" s="6">
        <v>41.6</v>
      </c>
      <c r="L15" s="26">
        <v>41.6</v>
      </c>
      <c r="M15" s="6">
        <f t="shared" si="18"/>
        <v>66.94871040000001</v>
      </c>
      <c r="N15" s="6">
        <f t="shared" si="12"/>
        <v>3.2000000000000028</v>
      </c>
      <c r="O15" s="6">
        <f t="shared" si="13"/>
        <v>5.1499008000000046</v>
      </c>
      <c r="P15" s="6">
        <f t="shared" si="0"/>
        <v>888.75586574405463</v>
      </c>
      <c r="Q15" s="6">
        <f t="shared" si="2"/>
        <v>1430.3139200000001</v>
      </c>
      <c r="R15" s="1">
        <v>1031</v>
      </c>
      <c r="S15" s="1">
        <v>208</v>
      </c>
      <c r="T15" s="1">
        <v>161</v>
      </c>
      <c r="U15" s="6">
        <f t="shared" si="14"/>
        <v>39</v>
      </c>
      <c r="V15" s="20">
        <v>1.2999999999999999E-2</v>
      </c>
      <c r="W15" s="20">
        <v>8.4000000000000005E-2</v>
      </c>
      <c r="X15" s="21" t="s">
        <v>43</v>
      </c>
      <c r="Y15" s="22">
        <f t="shared" si="3"/>
        <v>0.125</v>
      </c>
      <c r="Z15" s="24"/>
      <c r="AA15" s="23"/>
      <c r="AB15" s="79">
        <f t="shared" si="4"/>
        <v>43627.752891842778</v>
      </c>
      <c r="AC15" s="79">
        <f t="shared" si="5"/>
        <v>43627.627891842778</v>
      </c>
      <c r="AD15" s="25">
        <f t="shared" si="15"/>
        <v>0.11747517611365765</v>
      </c>
      <c r="AE15" s="79">
        <f t="shared" si="6"/>
        <v>43627.752891842778</v>
      </c>
      <c r="AF15" s="79">
        <f t="shared" si="7"/>
        <v>43627.627891842778</v>
      </c>
      <c r="AG15" s="25">
        <f t="shared" si="16"/>
        <v>0.11747517611365765</v>
      </c>
      <c r="AH15" s="14">
        <f t="shared" si="8"/>
        <v>8.5831680000000073E-3</v>
      </c>
      <c r="AI15" s="14">
        <f t="shared" si="9"/>
        <v>1.0299801600000009E-3</v>
      </c>
      <c r="AJ15" s="14">
        <f t="shared" si="17"/>
        <v>9.6131481600000082E-3</v>
      </c>
      <c r="AK15" s="29"/>
      <c r="AL15" s="30"/>
      <c r="AN15" s="31"/>
      <c r="AO15" s="6">
        <f t="shared" si="10"/>
        <v>19.8</v>
      </c>
      <c r="AP15" s="74">
        <f t="shared" si="11"/>
        <v>1.2999999999999999E-2</v>
      </c>
    </row>
    <row r="16" spans="2:42" hidden="1" x14ac:dyDescent="0.3">
      <c r="C16" s="14"/>
      <c r="D16" s="14"/>
      <c r="E16" s="14"/>
      <c r="F16" s="32" t="s">
        <v>64</v>
      </c>
      <c r="G16" s="16">
        <f t="shared" si="1"/>
        <v>15.814423209114466</v>
      </c>
      <c r="H16" s="17"/>
      <c r="I16" s="83"/>
      <c r="J16" t="s">
        <v>102</v>
      </c>
      <c r="K16" s="6">
        <v>47.8</v>
      </c>
      <c r="L16" s="26">
        <v>47.8</v>
      </c>
      <c r="M16" s="6">
        <f t="shared" si="18"/>
        <v>76.926643200000001</v>
      </c>
      <c r="N16" s="6">
        <f t="shared" si="12"/>
        <v>6.1999999999999957</v>
      </c>
      <c r="O16" s="6">
        <f t="shared" si="13"/>
        <v>9.9779327999999943</v>
      </c>
      <c r="P16" s="6">
        <f t="shared" si="0"/>
        <v>882.5558657440547</v>
      </c>
      <c r="Q16" s="6">
        <f t="shared" si="2"/>
        <v>1420.3359872000001</v>
      </c>
      <c r="R16" s="1">
        <v>2724</v>
      </c>
      <c r="S16" s="1">
        <v>1693</v>
      </c>
      <c r="T16" s="1">
        <v>30</v>
      </c>
      <c r="U16" s="6">
        <f t="shared" si="14"/>
        <v>1693</v>
      </c>
      <c r="V16" s="20">
        <v>6.2E-2</v>
      </c>
      <c r="W16" s="20">
        <v>0.09</v>
      </c>
      <c r="X16" s="21" t="s">
        <v>43</v>
      </c>
      <c r="Y16" s="22">
        <f t="shared" si="3"/>
        <v>0.125</v>
      </c>
      <c r="Z16" s="24"/>
      <c r="AA16" s="23"/>
      <c r="AB16" s="79">
        <f t="shared" si="4"/>
        <v>43627.78393430038</v>
      </c>
      <c r="AC16" s="79">
        <f t="shared" si="5"/>
        <v>43627.65893430038</v>
      </c>
      <c r="AD16" s="25">
        <f t="shared" si="15"/>
        <v>0.14851763371552806</v>
      </c>
      <c r="AE16" s="79">
        <f t="shared" si="6"/>
        <v>43627.78393430038</v>
      </c>
      <c r="AF16" s="79">
        <f t="shared" si="7"/>
        <v>43627.65893430038</v>
      </c>
      <c r="AG16" s="25">
        <f t="shared" si="16"/>
        <v>0.14851763371552806</v>
      </c>
      <c r="AH16" s="14">
        <f t="shared" si="8"/>
        <v>2.7716479999999984E-2</v>
      </c>
      <c r="AI16" s="14">
        <f t="shared" si="9"/>
        <v>3.325977599999998E-3</v>
      </c>
      <c r="AJ16" s="14">
        <f t="shared" si="17"/>
        <v>3.1042457599999983E-2</v>
      </c>
      <c r="AK16" s="29">
        <v>15</v>
      </c>
      <c r="AL16" s="30"/>
      <c r="AN16" s="31"/>
      <c r="AO16" s="6">
        <f t="shared" si="10"/>
        <v>0.19999999999999929</v>
      </c>
      <c r="AP16" s="74">
        <f t="shared" si="11"/>
        <v>6.2E-2</v>
      </c>
    </row>
    <row r="17" spans="1:42" hidden="1" x14ac:dyDescent="0.3">
      <c r="C17" s="14"/>
      <c r="D17" s="14"/>
      <c r="E17" s="14"/>
      <c r="F17" s="32"/>
      <c r="G17" s="16">
        <f t="shared" si="1"/>
        <v>15.888453033054247</v>
      </c>
      <c r="H17" s="17"/>
      <c r="I17" s="83"/>
      <c r="J17" t="s">
        <v>103</v>
      </c>
      <c r="K17" s="6">
        <v>50.1</v>
      </c>
      <c r="L17" s="26">
        <v>50.1</v>
      </c>
      <c r="M17" s="6">
        <f t="shared" si="18"/>
        <v>80.628134400000008</v>
      </c>
      <c r="N17" s="6">
        <f t="shared" si="12"/>
        <v>2.3000000000000043</v>
      </c>
      <c r="O17" s="6">
        <f t="shared" si="13"/>
        <v>3.7014912000000071</v>
      </c>
      <c r="P17" s="6">
        <f t="shared" si="0"/>
        <v>880.25586574405463</v>
      </c>
      <c r="Q17" s="6">
        <f t="shared" si="2"/>
        <v>1416.6344959999999</v>
      </c>
      <c r="R17" s="1">
        <v>2385</v>
      </c>
      <c r="S17" s="1">
        <v>71</v>
      </c>
      <c r="T17" s="1">
        <v>412</v>
      </c>
      <c r="U17" s="6">
        <f t="shared" si="14"/>
        <v>-339</v>
      </c>
      <c r="V17" s="20">
        <v>-2.9000000000000001E-2</v>
      </c>
      <c r="W17" s="20">
        <v>5.0999999999999997E-2</v>
      </c>
      <c r="X17" s="21" t="s">
        <v>43</v>
      </c>
      <c r="Y17" s="22">
        <f t="shared" si="3"/>
        <v>0.125</v>
      </c>
      <c r="Z17" s="24"/>
      <c r="AA17" s="23"/>
      <c r="AB17" s="79">
        <f t="shared" si="4"/>
        <v>43627.787018876377</v>
      </c>
      <c r="AC17" s="79">
        <f t="shared" si="5"/>
        <v>43627.662018876377</v>
      </c>
      <c r="AD17" s="25">
        <f t="shared" si="15"/>
        <v>0.15160220971301896</v>
      </c>
      <c r="AE17" s="79">
        <f t="shared" si="6"/>
        <v>43627.787018876377</v>
      </c>
      <c r="AF17" s="79">
        <f t="shared" si="7"/>
        <v>43627.662018876377</v>
      </c>
      <c r="AG17" s="25">
        <f t="shared" si="16"/>
        <v>0.15160220971301896</v>
      </c>
      <c r="AH17" s="14">
        <f t="shared" si="8"/>
        <v>3.084576000000006E-3</v>
      </c>
      <c r="AI17" s="14">
        <f t="shared" si="9"/>
        <v>0</v>
      </c>
      <c r="AJ17" s="14">
        <f t="shared" si="17"/>
        <v>3.084576000000006E-3</v>
      </c>
      <c r="AK17" s="29">
        <v>50</v>
      </c>
      <c r="AL17" s="30">
        <v>0</v>
      </c>
      <c r="AN17" s="31"/>
      <c r="AO17" s="6">
        <f t="shared" si="10"/>
        <v>40.950000000000003</v>
      </c>
      <c r="AP17" s="74">
        <f t="shared" si="11"/>
        <v>-2.9000000000000001E-2</v>
      </c>
    </row>
    <row r="18" spans="1:42" hidden="1" x14ac:dyDescent="0.3">
      <c r="C18" s="14"/>
      <c r="D18" s="14"/>
      <c r="E18" s="14"/>
      <c r="F18" s="32"/>
      <c r="G18" s="16">
        <f t="shared" si="1"/>
        <v>16.385933450306766</v>
      </c>
      <c r="H18" s="17"/>
      <c r="I18" s="83"/>
      <c r="J18" t="s">
        <v>104</v>
      </c>
      <c r="K18" s="6">
        <v>57</v>
      </c>
      <c r="L18" s="26">
        <v>57</v>
      </c>
      <c r="M18" s="6">
        <f t="shared" si="18"/>
        <v>91.732607999999999</v>
      </c>
      <c r="N18" s="6">
        <f t="shared" si="12"/>
        <v>6.8999999999999986</v>
      </c>
      <c r="O18" s="6">
        <f t="shared" si="13"/>
        <v>11.104473599999999</v>
      </c>
      <c r="P18" s="6">
        <f t="shared" si="0"/>
        <v>873.35586574405465</v>
      </c>
      <c r="Q18" s="6">
        <f t="shared" si="2"/>
        <v>1405.5300224</v>
      </c>
      <c r="R18" s="1">
        <v>2756</v>
      </c>
      <c r="S18" s="1">
        <v>528</v>
      </c>
      <c r="T18" s="1">
        <v>100</v>
      </c>
      <c r="U18" s="6">
        <f t="shared" si="14"/>
        <v>371</v>
      </c>
      <c r="V18" s="20">
        <v>1.2999999999999999E-2</v>
      </c>
      <c r="W18" s="20">
        <v>6.0999999999999999E-2</v>
      </c>
      <c r="X18" s="21" t="s">
        <v>43</v>
      </c>
      <c r="Y18" s="22">
        <f t="shared" si="3"/>
        <v>0.125</v>
      </c>
      <c r="Z18" s="24"/>
      <c r="AA18" s="23"/>
      <c r="AB18" s="79">
        <f t="shared" si="4"/>
        <v>43627.807747227096</v>
      </c>
      <c r="AC18" s="79">
        <f t="shared" si="5"/>
        <v>43627.682747227096</v>
      </c>
      <c r="AD18" s="25">
        <f t="shared" si="15"/>
        <v>0.17233056043187389</v>
      </c>
      <c r="AE18" s="79">
        <f t="shared" si="6"/>
        <v>43627.807747227096</v>
      </c>
      <c r="AF18" s="79">
        <f t="shared" si="7"/>
        <v>43627.682747227096</v>
      </c>
      <c r="AG18" s="25">
        <f t="shared" si="16"/>
        <v>0.17233056043187389</v>
      </c>
      <c r="AH18" s="14">
        <f t="shared" si="8"/>
        <v>1.8507455999999999E-2</v>
      </c>
      <c r="AI18" s="14">
        <f t="shared" si="9"/>
        <v>2.2208947199999999E-3</v>
      </c>
      <c r="AJ18" s="14">
        <f t="shared" si="17"/>
        <v>2.0728350719999997E-2</v>
      </c>
      <c r="AK18" s="29"/>
      <c r="AL18" s="30"/>
      <c r="AN18" s="31"/>
      <c r="AO18" s="6">
        <f t="shared" si="10"/>
        <v>19.8</v>
      </c>
      <c r="AP18" s="74">
        <f t="shared" si="11"/>
        <v>1.2999999999999999E-2</v>
      </c>
    </row>
    <row r="19" spans="1:42" hidden="1" x14ac:dyDescent="0.3">
      <c r="C19" s="14"/>
      <c r="D19" s="14"/>
      <c r="E19" s="14"/>
      <c r="F19" s="15"/>
      <c r="G19" s="16">
        <f t="shared" si="1"/>
        <v>16.94830261770403</v>
      </c>
      <c r="H19" s="17"/>
      <c r="I19" s="83"/>
      <c r="J19" t="s">
        <v>86</v>
      </c>
      <c r="K19" s="6">
        <v>64.8</v>
      </c>
      <c r="L19" s="26">
        <v>64.8</v>
      </c>
      <c r="M19" s="6">
        <f t="shared" si="18"/>
        <v>104.2854912</v>
      </c>
      <c r="N19" s="6">
        <f t="shared" si="12"/>
        <v>7.7999999999999972</v>
      </c>
      <c r="O19" s="6">
        <f t="shared" si="13"/>
        <v>12.552883199999997</v>
      </c>
      <c r="P19" s="6">
        <f t="shared" si="0"/>
        <v>865.5558657440547</v>
      </c>
      <c r="Q19" s="6">
        <f t="shared" si="2"/>
        <v>1392.9771392</v>
      </c>
      <c r="R19" s="1">
        <v>2852</v>
      </c>
      <c r="S19" s="1">
        <v>311</v>
      </c>
      <c r="T19" s="1">
        <v>212</v>
      </c>
      <c r="U19" s="6">
        <f t="shared" si="14"/>
        <v>96</v>
      </c>
      <c r="V19" s="20">
        <v>2E-3</v>
      </c>
      <c r="W19" s="20">
        <v>4.9000000000000002E-2</v>
      </c>
      <c r="X19" s="21" t="s">
        <v>43</v>
      </c>
      <c r="Y19" s="22">
        <f t="shared" si="3"/>
        <v>0.125</v>
      </c>
      <c r="Z19" s="24"/>
      <c r="AA19" s="23"/>
      <c r="AB19" s="79">
        <f t="shared" si="4"/>
        <v>43627.831179275738</v>
      </c>
      <c r="AC19" s="79">
        <f t="shared" si="5"/>
        <v>43627.706179275738</v>
      </c>
      <c r="AD19" s="25">
        <f t="shared" si="15"/>
        <v>0.19576260907342657</v>
      </c>
      <c r="AE19" s="79">
        <f t="shared" si="6"/>
        <v>43627.831179275738</v>
      </c>
      <c r="AF19" s="79">
        <f t="shared" si="7"/>
        <v>43627.706179275738</v>
      </c>
      <c r="AG19" s="25">
        <f t="shared" si="16"/>
        <v>0.19576260907342657</v>
      </c>
      <c r="AH19" s="14">
        <f t="shared" si="8"/>
        <v>2.0921471999999997E-2</v>
      </c>
      <c r="AI19" s="14">
        <f t="shared" si="9"/>
        <v>2.5105766399999997E-3</v>
      </c>
      <c r="AJ19" s="14">
        <f t="shared" si="17"/>
        <v>2.3432048639999994E-2</v>
      </c>
      <c r="AK19" s="29"/>
      <c r="AL19" s="30"/>
      <c r="AN19" s="31"/>
      <c r="AO19" s="6">
        <f t="shared" si="10"/>
        <v>24.2</v>
      </c>
      <c r="AP19" s="74">
        <f t="shared" si="11"/>
        <v>2E-3</v>
      </c>
    </row>
    <row r="20" spans="1:42" hidden="1" x14ac:dyDescent="0.3">
      <c r="C20" s="14"/>
      <c r="D20" s="14"/>
      <c r="E20" s="14"/>
      <c r="F20" s="15"/>
      <c r="G20" s="16">
        <f t="shared" si="1"/>
        <v>17.885768520296551</v>
      </c>
      <c r="H20" s="17"/>
      <c r="I20" s="83"/>
      <c r="J20" t="s">
        <v>53</v>
      </c>
      <c r="K20" s="6">
        <v>76.242245287520873</v>
      </c>
      <c r="L20" s="26">
        <v>76.242245287520873</v>
      </c>
      <c r="M20" s="6">
        <f t="shared" si="18"/>
        <v>122.7</v>
      </c>
      <c r="N20" s="6">
        <f t="shared" si="12"/>
        <v>11.442245287520876</v>
      </c>
      <c r="O20" s="6">
        <f t="shared" si="13"/>
        <v>18.414508799999997</v>
      </c>
      <c r="P20" s="6">
        <f t="shared" si="0"/>
        <v>854.11362045653379</v>
      </c>
      <c r="Q20" s="6">
        <f t="shared" si="2"/>
        <v>1374.5626304</v>
      </c>
      <c r="R20" s="1">
        <v>4199</v>
      </c>
      <c r="S20" s="1">
        <v>1410</v>
      </c>
      <c r="T20" s="1">
        <v>58</v>
      </c>
      <c r="U20" s="6">
        <f t="shared" si="14"/>
        <v>1347</v>
      </c>
      <c r="V20" s="20">
        <v>2.3E-2</v>
      </c>
      <c r="W20" s="20">
        <v>5.1999999999999998E-2</v>
      </c>
      <c r="X20" s="21" t="s">
        <v>43</v>
      </c>
      <c r="Y20" s="22">
        <f t="shared" si="3"/>
        <v>0.125</v>
      </c>
      <c r="Z20" s="24"/>
      <c r="AA20" s="22"/>
      <c r="AB20" s="79">
        <f t="shared" si="4"/>
        <v>43627.870240355012</v>
      </c>
      <c r="AC20" s="79">
        <f t="shared" si="5"/>
        <v>43627.745240355012</v>
      </c>
      <c r="AD20" s="25">
        <f t="shared" si="15"/>
        <v>0.23482368834811496</v>
      </c>
      <c r="AE20" s="79">
        <f t="shared" si="6"/>
        <v>43627.870240355012</v>
      </c>
      <c r="AF20" s="79">
        <f t="shared" si="7"/>
        <v>43627.745240355012</v>
      </c>
      <c r="AG20" s="25">
        <f t="shared" si="16"/>
        <v>0.23482368834811496</v>
      </c>
      <c r="AH20" s="14">
        <f t="shared" si="8"/>
        <v>3.4875963636363631E-2</v>
      </c>
      <c r="AI20" s="14">
        <f t="shared" si="9"/>
        <v>4.1851156363636359E-3</v>
      </c>
      <c r="AJ20" s="14">
        <f t="shared" si="17"/>
        <v>3.906107927272727E-2</v>
      </c>
      <c r="AK20" s="29">
        <v>22</v>
      </c>
      <c r="AL20" s="30"/>
      <c r="AN20" s="31"/>
      <c r="AO20" s="6">
        <f t="shared" si="10"/>
        <v>15.8</v>
      </c>
      <c r="AP20" s="74">
        <f t="shared" si="11"/>
        <v>2.3E-2</v>
      </c>
    </row>
    <row r="21" spans="1:42" x14ac:dyDescent="0.3">
      <c r="A21" t="s">
        <v>12</v>
      </c>
      <c r="B21">
        <v>1</v>
      </c>
      <c r="C21" s="14">
        <v>0.21319444444444444</v>
      </c>
      <c r="D21" s="14">
        <f>SUM(AJ5:AJ21)</f>
        <v>0.24836535500606061</v>
      </c>
      <c r="E21" s="14"/>
      <c r="F21" s="32" t="s">
        <v>65</v>
      </c>
      <c r="G21" s="16">
        <f t="shared" si="1"/>
        <v>18.210768520308193</v>
      </c>
      <c r="H21" s="17"/>
      <c r="I21" s="83"/>
      <c r="J21" t="s">
        <v>27</v>
      </c>
      <c r="K21" s="6">
        <v>88.358983536148884</v>
      </c>
      <c r="L21" s="26">
        <v>88.358983536148884</v>
      </c>
      <c r="M21" s="6">
        <f t="shared" si="18"/>
        <v>142.19999999999999</v>
      </c>
      <c r="N21" s="6">
        <f t="shared" si="12"/>
        <v>12.11673824862801</v>
      </c>
      <c r="O21" s="6">
        <f t="shared" si="13"/>
        <v>19.499999999999996</v>
      </c>
      <c r="P21" s="6">
        <f t="shared" si="0"/>
        <v>841.99688220790574</v>
      </c>
      <c r="Q21" s="6">
        <f t="shared" si="2"/>
        <v>1355.0626304</v>
      </c>
      <c r="R21" s="1">
        <v>596.95999999999992</v>
      </c>
      <c r="S21" s="1">
        <v>15</v>
      </c>
      <c r="T21" s="1">
        <v>3598</v>
      </c>
      <c r="U21" s="6">
        <f t="shared" si="14"/>
        <v>-3602.04</v>
      </c>
      <c r="V21" s="20">
        <v>-6.3E-2</v>
      </c>
      <c r="W21" s="20">
        <v>3.0000000000000001E-3</v>
      </c>
      <c r="X21" s="21" t="s">
        <v>43</v>
      </c>
      <c r="Y21" s="22">
        <f t="shared" si="3"/>
        <v>0.125</v>
      </c>
      <c r="Z21" s="24"/>
      <c r="AA21" s="22"/>
      <c r="AB21" s="79">
        <f t="shared" si="4"/>
        <v>43627.88378202168</v>
      </c>
      <c r="AC21" s="79">
        <f t="shared" si="5"/>
        <v>43627.75878202168</v>
      </c>
      <c r="AD21" s="25">
        <f t="shared" si="15"/>
        <v>0.24836535501526669</v>
      </c>
      <c r="AE21" s="79">
        <f t="shared" si="6"/>
        <v>43627.88378202168</v>
      </c>
      <c r="AF21" s="79">
        <f t="shared" si="7"/>
        <v>43627.75878202168</v>
      </c>
      <c r="AG21" s="25">
        <f t="shared" si="16"/>
        <v>0.24836535501526669</v>
      </c>
      <c r="AH21" s="14">
        <f t="shared" si="8"/>
        <v>1.3541666666666665E-2</v>
      </c>
      <c r="AI21" s="14">
        <f t="shared" si="9"/>
        <v>0</v>
      </c>
      <c r="AJ21" s="14">
        <f t="shared" si="17"/>
        <v>1.3541666666666665E-2</v>
      </c>
      <c r="AK21" s="29">
        <v>60</v>
      </c>
      <c r="AL21" s="30">
        <v>0</v>
      </c>
      <c r="AM21" s="6"/>
      <c r="AN21" s="31"/>
      <c r="AO21" s="6">
        <f t="shared" si="10"/>
        <v>59.65</v>
      </c>
      <c r="AP21" s="74">
        <f t="shared" si="11"/>
        <v>-6.3E-2</v>
      </c>
    </row>
    <row r="22" spans="1:42" hidden="1" x14ac:dyDescent="0.3">
      <c r="C22" s="14"/>
      <c r="D22" s="14"/>
      <c r="E22" s="14"/>
      <c r="F22" s="32"/>
      <c r="G22" s="16">
        <f t="shared" si="1"/>
        <v>19.311532132385764</v>
      </c>
      <c r="H22" s="17"/>
      <c r="I22" s="83"/>
      <c r="J22" t="s">
        <v>93</v>
      </c>
      <c r="K22" s="6">
        <v>11.8</v>
      </c>
      <c r="L22" s="26">
        <f>L$21+K22</f>
        <v>100.15898353614888</v>
      </c>
      <c r="M22" s="6">
        <f t="shared" si="18"/>
        <v>161.19025919999999</v>
      </c>
      <c r="N22" s="6">
        <f t="shared" si="12"/>
        <v>11.799999999999997</v>
      </c>
      <c r="O22" s="6">
        <f t="shared" si="13"/>
        <v>18.990259199999997</v>
      </c>
      <c r="P22" s="6">
        <f t="shared" si="0"/>
        <v>830.19688220790579</v>
      </c>
      <c r="Q22" s="6">
        <f t="shared" si="2"/>
        <v>1336.0723712000001</v>
      </c>
      <c r="R22" s="1">
        <v>767</v>
      </c>
      <c r="S22" s="1">
        <v>462</v>
      </c>
      <c r="T22" s="1">
        <v>290</v>
      </c>
      <c r="U22" s="6">
        <f t="shared" si="14"/>
        <v>170.04000000000008</v>
      </c>
      <c r="V22" s="20">
        <v>3.0000000000000001E-3</v>
      </c>
      <c r="W22" s="20">
        <v>4.4999999999999998E-2</v>
      </c>
      <c r="X22" s="21" t="s">
        <v>43</v>
      </c>
      <c r="Y22" s="22">
        <f t="shared" si="3"/>
        <v>0.125</v>
      </c>
      <c r="Z22" s="24"/>
      <c r="AA22" s="22"/>
      <c r="AB22" s="79">
        <f t="shared" si="4"/>
        <v>43627.929647172183</v>
      </c>
      <c r="AC22" s="79">
        <f t="shared" si="5"/>
        <v>43627.804647172183</v>
      </c>
      <c r="AD22" s="25">
        <f t="shared" si="15"/>
        <v>0.29423050551849883</v>
      </c>
      <c r="AE22" s="79">
        <f t="shared" si="6"/>
        <v>43627.929647172183</v>
      </c>
      <c r="AF22" s="79">
        <f t="shared" si="7"/>
        <v>43627.804647172183</v>
      </c>
      <c r="AG22" s="25">
        <f t="shared" si="16"/>
        <v>0.29423050551849883</v>
      </c>
      <c r="AH22" s="14">
        <f t="shared" si="8"/>
        <v>3.1650431999999999E-2</v>
      </c>
      <c r="AI22" s="14">
        <f t="shared" si="9"/>
        <v>1.4214718506666666E-2</v>
      </c>
      <c r="AJ22" s="14">
        <f t="shared" si="17"/>
        <v>4.5865150506666667E-2</v>
      </c>
      <c r="AK22" s="29"/>
      <c r="AL22" s="30"/>
      <c r="AM22" s="6">
        <v>15</v>
      </c>
      <c r="AN22" s="31"/>
      <c r="AO22" s="6">
        <f t="shared" si="10"/>
        <v>23.8</v>
      </c>
      <c r="AP22" s="74">
        <f t="shared" si="11"/>
        <v>3.0000000000000001E-3</v>
      </c>
    </row>
    <row r="23" spans="1:42" hidden="1" x14ac:dyDescent="0.3">
      <c r="C23" s="14"/>
      <c r="D23" s="14"/>
      <c r="E23" s="14"/>
      <c r="F23" s="32"/>
      <c r="G23" s="16">
        <f t="shared" si="1"/>
        <v>19.7873829662567</v>
      </c>
      <c r="H23" s="17"/>
      <c r="I23" s="83"/>
      <c r="J23" t="s">
        <v>169</v>
      </c>
      <c r="K23" s="6">
        <v>18.399999999999999</v>
      </c>
      <c r="L23" s="26">
        <f>L$21+K23</f>
        <v>106.75898353614889</v>
      </c>
      <c r="M23" s="6">
        <f t="shared" si="18"/>
        <v>171.81192960000001</v>
      </c>
      <c r="N23" s="6">
        <f t="shared" si="12"/>
        <v>6.6000000000000085</v>
      </c>
      <c r="O23" s="6">
        <f t="shared" si="13"/>
        <v>10.621670400000015</v>
      </c>
      <c r="P23" s="6"/>
      <c r="Q23" s="6"/>
      <c r="R23" s="1"/>
      <c r="S23" s="1"/>
      <c r="T23" s="1"/>
      <c r="U23" s="6"/>
      <c r="V23" s="20"/>
      <c r="W23" s="20"/>
      <c r="X23" s="21" t="s">
        <v>43</v>
      </c>
      <c r="Y23" s="22">
        <f t="shared" si="3"/>
        <v>0.125</v>
      </c>
      <c r="Z23" s="24"/>
      <c r="AA23" s="22"/>
      <c r="AB23" s="79">
        <f t="shared" si="4"/>
        <v>43627.949474290261</v>
      </c>
      <c r="AC23" s="79">
        <f t="shared" si="5"/>
        <v>43627.824474290261</v>
      </c>
      <c r="AD23" s="25">
        <f t="shared" si="15"/>
        <v>0.3140576235964545</v>
      </c>
      <c r="AE23" s="79">
        <f t="shared" si="6"/>
        <v>43627.949474290261</v>
      </c>
      <c r="AF23" s="79">
        <f t="shared" si="7"/>
        <v>43627.824474290261</v>
      </c>
      <c r="AG23" s="25">
        <f t="shared" si="16"/>
        <v>0.3140576235964545</v>
      </c>
      <c r="AH23" s="14">
        <f t="shared" si="8"/>
        <v>1.7702784000000023E-2</v>
      </c>
      <c r="AI23" s="14">
        <f t="shared" si="9"/>
        <v>2.1243340800000026E-3</v>
      </c>
      <c r="AJ23" s="14">
        <f t="shared" si="17"/>
        <v>1.9827118080000025E-2</v>
      </c>
      <c r="AK23" s="29"/>
      <c r="AL23" s="30"/>
      <c r="AM23" s="6"/>
      <c r="AN23" s="31"/>
      <c r="AO23" s="6">
        <f t="shared" si="10"/>
        <v>25</v>
      </c>
      <c r="AP23" s="74">
        <f t="shared" si="11"/>
        <v>0</v>
      </c>
    </row>
    <row r="24" spans="1:42" hidden="1" x14ac:dyDescent="0.3">
      <c r="C24" s="14"/>
      <c r="D24" s="14"/>
      <c r="E24" s="14"/>
      <c r="F24" s="32"/>
      <c r="G24" s="16">
        <f t="shared" si="1"/>
        <v>20.766722435073461</v>
      </c>
      <c r="H24" s="17"/>
      <c r="I24" s="83"/>
      <c r="J24" t="s">
        <v>94</v>
      </c>
      <c r="K24" s="6">
        <v>34.700000000000003</v>
      </c>
      <c r="L24" s="26">
        <f>L$21+K24</f>
        <v>123.05898353614889</v>
      </c>
      <c r="M24" s="6">
        <f t="shared" si="18"/>
        <v>198.04423679999999</v>
      </c>
      <c r="N24" s="6">
        <f t="shared" si="12"/>
        <v>16.299999999999997</v>
      </c>
      <c r="O24" s="6">
        <f t="shared" si="13"/>
        <v>26.232307199999997</v>
      </c>
      <c r="P24" s="6">
        <f t="shared" ref="P24:P77" si="19">L$136-L24</f>
        <v>807.29688220790581</v>
      </c>
      <c r="Q24" s="6">
        <f t="shared" si="2"/>
        <v>1299.2183936000001</v>
      </c>
      <c r="R24" s="1">
        <v>-174</v>
      </c>
      <c r="S24" s="1">
        <v>83</v>
      </c>
      <c r="T24" s="1">
        <v>1027</v>
      </c>
      <c r="U24" s="6">
        <f>R24-R22</f>
        <v>-941</v>
      </c>
      <c r="V24" s="20">
        <v>-7.0000000000000001E-3</v>
      </c>
      <c r="W24" s="20">
        <v>7.0000000000000001E-3</v>
      </c>
      <c r="X24" s="21" t="s">
        <v>43</v>
      </c>
      <c r="Y24" s="22">
        <f t="shared" si="3"/>
        <v>0.125</v>
      </c>
      <c r="Z24" s="24"/>
      <c r="AA24" s="22"/>
      <c r="AB24" s="79">
        <f t="shared" si="4"/>
        <v>43627.990280101461</v>
      </c>
      <c r="AC24" s="79">
        <f t="shared" si="5"/>
        <v>43627.865280101461</v>
      </c>
      <c r="AD24" s="25">
        <f t="shared" si="15"/>
        <v>0.35486343479715288</v>
      </c>
      <c r="AE24" s="79">
        <f t="shared" si="6"/>
        <v>43627.990280101461</v>
      </c>
      <c r="AF24" s="79">
        <f t="shared" si="7"/>
        <v>43627.865280101461</v>
      </c>
      <c r="AG24" s="25">
        <f t="shared" si="16"/>
        <v>0.35486343479715288</v>
      </c>
      <c r="AH24" s="14">
        <f t="shared" si="8"/>
        <v>3.6433759999999996E-2</v>
      </c>
      <c r="AI24" s="14">
        <f t="shared" si="9"/>
        <v>4.3720511999999993E-3</v>
      </c>
      <c r="AJ24" s="14">
        <f t="shared" si="17"/>
        <v>4.0805811199999993E-2</v>
      </c>
      <c r="AK24" s="29">
        <v>30</v>
      </c>
      <c r="AL24" s="30"/>
      <c r="AM24" s="6"/>
      <c r="AN24" s="31"/>
      <c r="AO24" s="6">
        <f t="shared" si="10"/>
        <v>28.85</v>
      </c>
      <c r="AP24" s="74">
        <f t="shared" si="11"/>
        <v>-7.0000000000000001E-3</v>
      </c>
    </row>
    <row r="25" spans="1:42" hidden="1" x14ac:dyDescent="0.3">
      <c r="C25" s="14"/>
      <c r="D25" s="14"/>
      <c r="E25" s="14"/>
      <c r="F25" s="32"/>
      <c r="G25" s="16">
        <f t="shared" si="1"/>
        <v>21.898670630995184</v>
      </c>
      <c r="H25" s="17"/>
      <c r="I25" s="83"/>
      <c r="J25" t="s">
        <v>95</v>
      </c>
      <c r="K25" s="6">
        <v>50.4</v>
      </c>
      <c r="L25" s="26">
        <f t="shared" ref="L25:L26" si="20">L$21+K25</f>
        <v>138.75898353614889</v>
      </c>
      <c r="M25" s="6">
        <f t="shared" si="18"/>
        <v>223.31093760000002</v>
      </c>
      <c r="N25" s="6">
        <f t="shared" si="12"/>
        <v>15.700000000000003</v>
      </c>
      <c r="O25" s="6">
        <f t="shared" si="13"/>
        <v>25.266700800000006</v>
      </c>
      <c r="P25" s="6">
        <f t="shared" si="19"/>
        <v>791.59688220790576</v>
      </c>
      <c r="Q25" s="6">
        <f t="shared" si="2"/>
        <v>1273.9516928</v>
      </c>
      <c r="R25" s="1">
        <v>-162</v>
      </c>
      <c r="S25" s="1">
        <v>167</v>
      </c>
      <c r="T25" s="1">
        <v>155</v>
      </c>
      <c r="U25" s="6">
        <f t="shared" si="14"/>
        <v>12</v>
      </c>
      <c r="V25" s="20">
        <v>1E-3</v>
      </c>
      <c r="W25" s="20">
        <v>1.7999999999999999E-2</v>
      </c>
      <c r="X25" s="21" t="s">
        <v>43</v>
      </c>
      <c r="Y25" s="22">
        <f t="shared" si="3"/>
        <v>0.125</v>
      </c>
      <c r="Z25" s="24"/>
      <c r="AA25" s="22"/>
      <c r="AB25" s="79">
        <f t="shared" si="4"/>
        <v>43628.037444609625</v>
      </c>
      <c r="AC25" s="79">
        <f t="shared" si="5"/>
        <v>43627.912444609625</v>
      </c>
      <c r="AD25" s="25">
        <f t="shared" si="15"/>
        <v>0.40202794296055799</v>
      </c>
      <c r="AE25" s="79">
        <f t="shared" si="6"/>
        <v>43628.037444609625</v>
      </c>
      <c r="AF25" s="79">
        <f t="shared" si="7"/>
        <v>43627.912444609625</v>
      </c>
      <c r="AG25" s="25">
        <f t="shared" si="16"/>
        <v>0.40202794296055799</v>
      </c>
      <c r="AH25" s="14">
        <f t="shared" si="8"/>
        <v>4.2111168000000011E-2</v>
      </c>
      <c r="AI25" s="14">
        <f t="shared" si="9"/>
        <v>5.053340160000001E-3</v>
      </c>
      <c r="AJ25" s="14">
        <f t="shared" si="17"/>
        <v>4.7164508160000014E-2</v>
      </c>
      <c r="AK25" s="29"/>
      <c r="AL25" s="30"/>
      <c r="AM25" s="6"/>
      <c r="AN25" s="31"/>
      <c r="AO25" s="6">
        <f t="shared" si="10"/>
        <v>24.6</v>
      </c>
      <c r="AP25" s="74">
        <f t="shared" si="11"/>
        <v>1E-3</v>
      </c>
    </row>
    <row r="26" spans="1:42" x14ac:dyDescent="0.3">
      <c r="A26" t="s">
        <v>13</v>
      </c>
      <c r="B26">
        <v>1</v>
      </c>
      <c r="C26" s="14">
        <v>0.12013888888888889</v>
      </c>
      <c r="D26" s="14">
        <f>SUM(AJ22:AJ26)</f>
        <v>0.18390637269333332</v>
      </c>
      <c r="E26" s="14"/>
      <c r="F26" s="32"/>
      <c r="G26" s="16">
        <f t="shared" si="1"/>
        <v>22.624521464982536</v>
      </c>
      <c r="H26" s="17"/>
      <c r="I26" s="83"/>
      <c r="J26" t="s">
        <v>34</v>
      </c>
      <c r="K26" s="6">
        <v>57</v>
      </c>
      <c r="L26" s="26">
        <f t="shared" si="20"/>
        <v>145.35898353614888</v>
      </c>
      <c r="M26" s="6">
        <f t="shared" si="18"/>
        <v>233.93260800000002</v>
      </c>
      <c r="N26" s="6">
        <f t="shared" si="12"/>
        <v>6.5999999999999943</v>
      </c>
      <c r="O26" s="6">
        <f t="shared" si="13"/>
        <v>10.621670399999992</v>
      </c>
      <c r="P26" s="6">
        <f t="shared" si="19"/>
        <v>784.99688220790574</v>
      </c>
      <c r="Q26" s="6">
        <f t="shared" si="2"/>
        <v>1263.3300224</v>
      </c>
      <c r="R26" s="1">
        <v>-103</v>
      </c>
      <c r="S26" s="1">
        <v>60</v>
      </c>
      <c r="T26" s="1">
        <v>1</v>
      </c>
      <c r="U26" s="6">
        <f t="shared" si="14"/>
        <v>59</v>
      </c>
      <c r="V26" s="20">
        <v>1E-3</v>
      </c>
      <c r="W26" s="20">
        <v>5.0000000000000001E-3</v>
      </c>
      <c r="X26" s="21" t="s">
        <v>43</v>
      </c>
      <c r="Y26" s="22">
        <f t="shared" si="3"/>
        <v>0.125</v>
      </c>
      <c r="Z26" s="24"/>
      <c r="AA26" s="22"/>
      <c r="AB26" s="79">
        <f t="shared" si="4"/>
        <v>43628.067688394374</v>
      </c>
      <c r="AC26" s="79">
        <f t="shared" si="5"/>
        <v>43627.942688394374</v>
      </c>
      <c r="AD26" s="25">
        <f t="shared" si="15"/>
        <v>0.43227172771003097</v>
      </c>
      <c r="AE26" s="79">
        <f t="shared" si="6"/>
        <v>43628.067688394374</v>
      </c>
      <c r="AF26" s="79">
        <f t="shared" si="7"/>
        <v>43627.942688394374</v>
      </c>
      <c r="AG26" s="25">
        <f t="shared" si="16"/>
        <v>0.43227172771003097</v>
      </c>
      <c r="AH26" s="14">
        <f t="shared" si="8"/>
        <v>1.7702783999999989E-2</v>
      </c>
      <c r="AI26" s="14">
        <f t="shared" si="9"/>
        <v>1.2541000746666664E-2</v>
      </c>
      <c r="AJ26" s="14">
        <f t="shared" si="17"/>
        <v>3.0243784746666655E-2</v>
      </c>
      <c r="AK26" s="29"/>
      <c r="AL26" s="30"/>
      <c r="AM26" s="6">
        <v>15</v>
      </c>
      <c r="AN26" s="31"/>
      <c r="AO26" s="6">
        <f t="shared" si="10"/>
        <v>24.6</v>
      </c>
      <c r="AP26" s="74">
        <f t="shared" si="11"/>
        <v>1E-3</v>
      </c>
    </row>
    <row r="27" spans="1:42" hidden="1" x14ac:dyDescent="0.3">
      <c r="C27" s="14"/>
      <c r="D27" s="14"/>
      <c r="E27" s="14"/>
      <c r="F27" s="32"/>
      <c r="G27" s="16">
        <f t="shared" si="1"/>
        <v>23.215730076888576</v>
      </c>
      <c r="H27" s="17"/>
      <c r="I27" s="83"/>
      <c r="J27" t="s">
        <v>106</v>
      </c>
      <c r="K27" s="6">
        <v>8.1999999999999993</v>
      </c>
      <c r="L27" s="26">
        <f>L$26+K27</f>
        <v>153.55898353614887</v>
      </c>
      <c r="M27" s="6">
        <f t="shared" si="18"/>
        <v>247.12922879999999</v>
      </c>
      <c r="N27" s="6">
        <f t="shared" si="12"/>
        <v>8.1999999999999886</v>
      </c>
      <c r="O27" s="6">
        <f t="shared" si="13"/>
        <v>13.196620799999982</v>
      </c>
      <c r="P27" s="6">
        <f t="shared" si="19"/>
        <v>776.79688220790581</v>
      </c>
      <c r="Q27" s="6">
        <f t="shared" si="2"/>
        <v>1250.1334016000001</v>
      </c>
      <c r="R27" s="1">
        <v>-88</v>
      </c>
      <c r="S27" s="1">
        <v>60</v>
      </c>
      <c r="T27" s="1">
        <v>4</v>
      </c>
      <c r="U27" s="6">
        <f t="shared" si="14"/>
        <v>15</v>
      </c>
      <c r="V27" s="20">
        <v>1E-3</v>
      </c>
      <c r="W27" s="20">
        <v>8.0000000000000002E-3</v>
      </c>
      <c r="X27" s="21" t="s">
        <v>43</v>
      </c>
      <c r="Y27" s="22">
        <f t="shared" si="3"/>
        <v>0.125</v>
      </c>
      <c r="Z27" s="24"/>
      <c r="AA27" s="22"/>
      <c r="AB27" s="79">
        <f t="shared" si="4"/>
        <v>43628.092322086537</v>
      </c>
      <c r="AC27" s="79">
        <f t="shared" si="5"/>
        <v>43627.967322086537</v>
      </c>
      <c r="AD27" s="25">
        <f t="shared" si="15"/>
        <v>0.45690541987278266</v>
      </c>
      <c r="AE27" s="79">
        <f t="shared" si="6"/>
        <v>43628.092322086537</v>
      </c>
      <c r="AF27" s="79">
        <f t="shared" si="7"/>
        <v>43627.967322086537</v>
      </c>
      <c r="AG27" s="25">
        <f t="shared" si="16"/>
        <v>0.45690541987278266</v>
      </c>
      <c r="AH27" s="14">
        <f t="shared" si="8"/>
        <v>2.1994367999999969E-2</v>
      </c>
      <c r="AI27" s="14">
        <f t="shared" si="9"/>
        <v>2.6393241599999961E-3</v>
      </c>
      <c r="AJ27" s="14">
        <f t="shared" si="17"/>
        <v>2.4633692159999963E-2</v>
      </c>
      <c r="AK27" s="29"/>
      <c r="AL27" s="30"/>
      <c r="AM27" s="6"/>
      <c r="AN27" s="31"/>
      <c r="AO27" s="6">
        <f t="shared" si="10"/>
        <v>24.6</v>
      </c>
      <c r="AP27" s="74">
        <f t="shared" si="11"/>
        <v>1E-3</v>
      </c>
    </row>
    <row r="28" spans="1:42" hidden="1" x14ac:dyDescent="0.3">
      <c r="C28" s="14"/>
      <c r="D28" s="14"/>
      <c r="E28" s="14"/>
      <c r="F28" s="32"/>
      <c r="G28" s="16">
        <f t="shared" si="1"/>
        <v>0.15301202255068347</v>
      </c>
      <c r="H28" s="17"/>
      <c r="I28" s="83"/>
      <c r="J28" t="s">
        <v>107</v>
      </c>
      <c r="K28" s="6">
        <v>21.2</v>
      </c>
      <c r="L28" s="26">
        <f t="shared" ref="L28:L35" si="21">L$26+K28</f>
        <v>166.55898353614887</v>
      </c>
      <c r="M28" s="6">
        <f t="shared" si="18"/>
        <v>268.05070080000002</v>
      </c>
      <c r="N28" s="6">
        <f t="shared" si="12"/>
        <v>13</v>
      </c>
      <c r="O28" s="6">
        <f t="shared" si="13"/>
        <v>20.921472000000001</v>
      </c>
      <c r="P28" s="6">
        <f t="shared" si="19"/>
        <v>763.79688220790581</v>
      </c>
      <c r="Q28" s="6">
        <f t="shared" si="2"/>
        <v>1229.2119296000001</v>
      </c>
      <c r="R28" s="1">
        <v>210</v>
      </c>
      <c r="S28" s="1">
        <v>410</v>
      </c>
      <c r="T28" s="1">
        <v>88</v>
      </c>
      <c r="U28" s="6">
        <f t="shared" si="14"/>
        <v>298</v>
      </c>
      <c r="V28" s="20">
        <v>5.0000000000000001E-3</v>
      </c>
      <c r="W28" s="20">
        <v>3.5999999999999997E-2</v>
      </c>
      <c r="X28" s="21" t="s">
        <v>43</v>
      </c>
      <c r="Y28" s="22">
        <f t="shared" si="3"/>
        <v>0.125</v>
      </c>
      <c r="Z28" s="24"/>
      <c r="AA28" s="22"/>
      <c r="AB28" s="79">
        <f t="shared" si="4"/>
        <v>43628.13137550094</v>
      </c>
      <c r="AC28" s="79">
        <f t="shared" si="5"/>
        <v>43628.00637550094</v>
      </c>
      <c r="AD28" s="25">
        <f t="shared" si="15"/>
        <v>0.49595883427537046</v>
      </c>
      <c r="AE28" s="79">
        <f t="shared" si="6"/>
        <v>43628.13137550094</v>
      </c>
      <c r="AF28" s="79">
        <f t="shared" si="7"/>
        <v>43628.00637550094</v>
      </c>
      <c r="AG28" s="25">
        <f t="shared" si="16"/>
        <v>0.49595883427537046</v>
      </c>
      <c r="AH28" s="14">
        <f t="shared" si="8"/>
        <v>3.4869120000000003E-2</v>
      </c>
      <c r="AI28" s="14">
        <f t="shared" si="9"/>
        <v>4.1842944E-3</v>
      </c>
      <c r="AJ28" s="14">
        <f t="shared" si="17"/>
        <v>3.90534144E-2</v>
      </c>
      <c r="AK28" s="29"/>
      <c r="AL28" s="30"/>
      <c r="AM28" s="6"/>
      <c r="AN28" s="31"/>
      <c r="AO28" s="6">
        <f t="shared" si="10"/>
        <v>23</v>
      </c>
      <c r="AP28" s="74">
        <f t="shared" si="11"/>
        <v>5.0000000000000001E-3</v>
      </c>
    </row>
    <row r="29" spans="1:42" hidden="1" x14ac:dyDescent="0.3">
      <c r="C29" s="14"/>
      <c r="D29" s="14"/>
      <c r="E29" s="14"/>
      <c r="F29" s="32"/>
      <c r="G29" s="16">
        <f t="shared" si="1"/>
        <v>0.66491216205758974</v>
      </c>
      <c r="H29" s="17"/>
      <c r="I29" s="83"/>
      <c r="J29" t="s">
        <v>108</v>
      </c>
      <c r="K29">
        <v>28.3</v>
      </c>
      <c r="L29" s="26">
        <f t="shared" si="21"/>
        <v>173.6589835361489</v>
      </c>
      <c r="M29" s="6">
        <f t="shared" si="18"/>
        <v>279.47704320000003</v>
      </c>
      <c r="N29" s="6">
        <f t="shared" si="12"/>
        <v>7.1000000000000227</v>
      </c>
      <c r="O29" s="6">
        <f t="shared" si="13"/>
        <v>11.426342400000037</v>
      </c>
      <c r="P29" s="6">
        <f t="shared" si="19"/>
        <v>756.69688220790579</v>
      </c>
      <c r="Q29" s="6">
        <f t="shared" si="2"/>
        <v>1217.7855872</v>
      </c>
      <c r="R29" s="1">
        <v>343</v>
      </c>
      <c r="S29" s="1">
        <v>339</v>
      </c>
      <c r="T29" s="1">
        <v>220</v>
      </c>
      <c r="U29" s="6">
        <f t="shared" si="14"/>
        <v>133</v>
      </c>
      <c r="V29" s="20">
        <v>3.0000000000000001E-3</v>
      </c>
      <c r="W29" s="20">
        <v>4.5999999999999999E-2</v>
      </c>
      <c r="X29" s="21" t="s">
        <v>43</v>
      </c>
      <c r="Y29" s="22">
        <f t="shared" si="3"/>
        <v>0.125</v>
      </c>
      <c r="Z29" s="24"/>
      <c r="AA29" s="22"/>
      <c r="AB29" s="79">
        <f t="shared" si="4"/>
        <v>43628.152704673419</v>
      </c>
      <c r="AC29" s="79">
        <f t="shared" si="5"/>
        <v>43628.027704673419</v>
      </c>
      <c r="AD29" s="25">
        <f t="shared" si="15"/>
        <v>0.51728800675482489</v>
      </c>
      <c r="AE29" s="79">
        <f t="shared" si="6"/>
        <v>43628.152704673419</v>
      </c>
      <c r="AF29" s="79">
        <f t="shared" si="7"/>
        <v>43628.027704673419</v>
      </c>
      <c r="AG29" s="25">
        <f t="shared" si="16"/>
        <v>0.51728800675482489</v>
      </c>
      <c r="AH29" s="14">
        <f t="shared" si="8"/>
        <v>1.9043904000000059E-2</v>
      </c>
      <c r="AI29" s="14">
        <f t="shared" si="9"/>
        <v>2.2852684800000072E-3</v>
      </c>
      <c r="AJ29" s="14">
        <f t="shared" si="17"/>
        <v>2.1329172480000068E-2</v>
      </c>
      <c r="AK29" s="29"/>
      <c r="AL29" s="30"/>
      <c r="AM29" s="6"/>
      <c r="AN29" s="31"/>
      <c r="AO29" s="6">
        <f t="shared" si="10"/>
        <v>23.8</v>
      </c>
      <c r="AP29" s="74">
        <f t="shared" si="11"/>
        <v>3.0000000000000001E-3</v>
      </c>
    </row>
    <row r="30" spans="1:42" hidden="1" x14ac:dyDescent="0.3">
      <c r="C30" s="14"/>
      <c r="D30" s="14"/>
      <c r="E30" s="14"/>
      <c r="F30" s="32"/>
      <c r="G30" s="16">
        <f t="shared" si="1"/>
        <v>1.3789657152956352</v>
      </c>
      <c r="H30" s="17"/>
      <c r="I30" s="83"/>
      <c r="J30" t="s">
        <v>109</v>
      </c>
      <c r="K30">
        <v>38.6</v>
      </c>
      <c r="L30" s="26">
        <f t="shared" si="21"/>
        <v>183.95898353614888</v>
      </c>
      <c r="M30" s="6">
        <f t="shared" si="18"/>
        <v>296.05328639999999</v>
      </c>
      <c r="N30" s="6">
        <f t="shared" si="12"/>
        <v>10.299999999999983</v>
      </c>
      <c r="O30" s="6">
        <f t="shared" si="13"/>
        <v>16.576243199999972</v>
      </c>
      <c r="P30" s="6">
        <f t="shared" si="19"/>
        <v>746.39688220790572</v>
      </c>
      <c r="Q30" s="6">
        <f t="shared" si="2"/>
        <v>1201.2093439999999</v>
      </c>
      <c r="R30" s="1">
        <v>1018</v>
      </c>
      <c r="S30" s="1">
        <v>693</v>
      </c>
      <c r="T30" s="1">
        <v>0</v>
      </c>
      <c r="U30" s="6">
        <f t="shared" si="14"/>
        <v>675</v>
      </c>
      <c r="V30" s="20">
        <v>0.01</v>
      </c>
      <c r="W30" s="20">
        <v>2.7E-2</v>
      </c>
      <c r="X30" s="21" t="s">
        <v>43</v>
      </c>
      <c r="Y30" s="22">
        <f t="shared" si="3"/>
        <v>0.125</v>
      </c>
      <c r="Z30" s="24"/>
      <c r="AA30" s="22"/>
      <c r="AB30" s="79">
        <f t="shared" si="4"/>
        <v>43628.182456904804</v>
      </c>
      <c r="AC30" s="79">
        <f t="shared" si="5"/>
        <v>43628.057456904804</v>
      </c>
      <c r="AD30" s="25">
        <f t="shared" si="15"/>
        <v>0.54704023813974345</v>
      </c>
      <c r="AE30" s="79">
        <f t="shared" si="6"/>
        <v>43628.182456904804</v>
      </c>
      <c r="AF30" s="79">
        <f t="shared" si="7"/>
        <v>43628.057456904804</v>
      </c>
      <c r="AG30" s="25">
        <f t="shared" si="16"/>
        <v>0.54704023813974345</v>
      </c>
      <c r="AH30" s="14">
        <f t="shared" si="8"/>
        <v>2.6564492307692266E-2</v>
      </c>
      <c r="AI30" s="14">
        <f t="shared" si="9"/>
        <v>3.1877390769230718E-3</v>
      </c>
      <c r="AJ30" s="14">
        <f t="shared" si="17"/>
        <v>2.9752231384615337E-2</v>
      </c>
      <c r="AK30" s="29">
        <v>26</v>
      </c>
      <c r="AL30" s="30"/>
      <c r="AM30" s="6"/>
      <c r="AN30" s="31"/>
      <c r="AO30" s="6">
        <f t="shared" si="10"/>
        <v>21</v>
      </c>
      <c r="AP30" s="74">
        <f t="shared" si="11"/>
        <v>0.01</v>
      </c>
    </row>
    <row r="31" spans="1:42" hidden="1" x14ac:dyDescent="0.3">
      <c r="C31" s="14"/>
      <c r="D31" s="14"/>
      <c r="E31" s="14"/>
      <c r="F31" s="32"/>
      <c r="G31" s="16">
        <f t="shared" si="1"/>
        <v>1.7394587713060901</v>
      </c>
      <c r="H31" s="17"/>
      <c r="I31" s="83"/>
      <c r="J31" t="s">
        <v>110</v>
      </c>
      <c r="K31">
        <v>43.6</v>
      </c>
      <c r="L31" s="26">
        <f t="shared" si="21"/>
        <v>188.95898353614888</v>
      </c>
      <c r="M31" s="6">
        <f t="shared" si="18"/>
        <v>304.10000639999998</v>
      </c>
      <c r="N31" s="6">
        <f t="shared" si="12"/>
        <v>5</v>
      </c>
      <c r="O31" s="6">
        <f t="shared" si="13"/>
        <v>8.0467200000000005</v>
      </c>
      <c r="P31" s="6">
        <f t="shared" si="19"/>
        <v>741.39688220790572</v>
      </c>
      <c r="Q31" s="6">
        <f t="shared" si="2"/>
        <v>1193.1626239999998</v>
      </c>
      <c r="R31" s="1">
        <v>1093</v>
      </c>
      <c r="S31" s="1">
        <v>173</v>
      </c>
      <c r="T31" s="1">
        <v>90</v>
      </c>
      <c r="U31" s="6">
        <f t="shared" si="14"/>
        <v>75</v>
      </c>
      <c r="V31" s="20">
        <v>4.0000000000000001E-3</v>
      </c>
      <c r="W31" s="20">
        <v>4.4999999999999998E-2</v>
      </c>
      <c r="X31" s="21" t="s">
        <v>43</v>
      </c>
      <c r="Y31" s="22">
        <f t="shared" si="3"/>
        <v>0.125</v>
      </c>
      <c r="Z31" s="24"/>
      <c r="AA31" s="22"/>
      <c r="AB31" s="79">
        <f t="shared" si="4"/>
        <v>43628.197477448804</v>
      </c>
      <c r="AC31" s="79">
        <f t="shared" si="5"/>
        <v>43628.072477448804</v>
      </c>
      <c r="AD31" s="25">
        <f t="shared" si="15"/>
        <v>0.56206078214017907</v>
      </c>
      <c r="AE31" s="79">
        <f t="shared" si="6"/>
        <v>43628.197477448804</v>
      </c>
      <c r="AF31" s="79">
        <f t="shared" si="7"/>
        <v>43628.072477448804</v>
      </c>
      <c r="AG31" s="25">
        <f t="shared" si="16"/>
        <v>0.56206078214017907</v>
      </c>
      <c r="AH31" s="14">
        <f t="shared" si="8"/>
        <v>1.34112E-2</v>
      </c>
      <c r="AI31" s="14">
        <f t="shared" si="9"/>
        <v>1.609344E-3</v>
      </c>
      <c r="AJ31" s="14">
        <f t="shared" si="17"/>
        <v>1.5020544E-2</v>
      </c>
      <c r="AK31" s="29"/>
      <c r="AL31" s="30"/>
      <c r="AM31" s="6"/>
      <c r="AN31" s="31"/>
      <c r="AO31" s="6">
        <f t="shared" si="10"/>
        <v>23.4</v>
      </c>
      <c r="AP31" s="74">
        <f t="shared" si="11"/>
        <v>4.0000000000000001E-3</v>
      </c>
    </row>
    <row r="32" spans="1:42" hidden="1" x14ac:dyDescent="0.3">
      <c r="C32" s="14"/>
      <c r="D32" s="14"/>
      <c r="E32" s="14"/>
      <c r="F32" s="32"/>
      <c r="G32" s="16">
        <f t="shared" si="1"/>
        <v>1.8259771048324183</v>
      </c>
      <c r="H32" s="17"/>
      <c r="I32" s="83"/>
      <c r="J32" t="s">
        <v>274</v>
      </c>
      <c r="K32">
        <v>44.8</v>
      </c>
      <c r="L32" s="26">
        <f t="shared" si="21"/>
        <v>190.15898353614887</v>
      </c>
      <c r="M32" s="6">
        <f t="shared" si="18"/>
        <v>306.03121920000001</v>
      </c>
      <c r="N32" s="6">
        <f t="shared" si="12"/>
        <v>1.1999999999999886</v>
      </c>
      <c r="O32" s="6">
        <f t="shared" si="13"/>
        <v>1.9312127999999817</v>
      </c>
      <c r="P32" s="6">
        <f t="shared" si="19"/>
        <v>740.19688220790579</v>
      </c>
      <c r="Q32" s="6">
        <f t="shared" si="2"/>
        <v>1191.2314111999999</v>
      </c>
      <c r="R32" s="1">
        <v>1073</v>
      </c>
      <c r="S32" s="1">
        <v>10</v>
      </c>
      <c r="T32" s="1">
        <v>30</v>
      </c>
      <c r="U32" s="6">
        <f t="shared" si="14"/>
        <v>-20</v>
      </c>
      <c r="V32" s="20">
        <v>0</v>
      </c>
      <c r="W32" s="20">
        <v>0</v>
      </c>
      <c r="X32" s="21" t="s">
        <v>43</v>
      </c>
      <c r="Y32" s="22">
        <v>0.125</v>
      </c>
      <c r="Z32" s="24"/>
      <c r="AA32" s="22"/>
      <c r="AB32" s="79">
        <f t="shared" si="4"/>
        <v>43628.201082379368</v>
      </c>
      <c r="AC32" s="79">
        <f t="shared" si="5"/>
        <v>43628.076082379368</v>
      </c>
      <c r="AD32" s="25">
        <f t="shared" si="15"/>
        <v>0.56566571270377608</v>
      </c>
      <c r="AE32" s="79">
        <f t="shared" si="6"/>
        <v>43628.201082379368</v>
      </c>
      <c r="AF32" s="79">
        <f t="shared" si="7"/>
        <v>43628.076082379368</v>
      </c>
      <c r="AG32" s="25">
        <f t="shared" si="16"/>
        <v>0.56566571270377608</v>
      </c>
      <c r="AH32" s="14">
        <f t="shared" si="8"/>
        <v>3.2186879999999696E-3</v>
      </c>
      <c r="AI32" s="14">
        <f t="shared" si="9"/>
        <v>3.8624255999999632E-4</v>
      </c>
      <c r="AJ32" s="14">
        <f t="shared" si="17"/>
        <v>3.6049305599999658E-3</v>
      </c>
      <c r="AK32" s="29"/>
      <c r="AL32" s="30"/>
      <c r="AM32" s="6"/>
      <c r="AN32" s="31"/>
      <c r="AO32" s="6">
        <f t="shared" si="10"/>
        <v>25</v>
      </c>
      <c r="AP32" s="74">
        <f t="shared" si="11"/>
        <v>0</v>
      </c>
    </row>
    <row r="33" spans="1:42" hidden="1" x14ac:dyDescent="0.3">
      <c r="C33" s="14"/>
      <c r="D33" s="14"/>
      <c r="E33" s="14"/>
      <c r="F33" s="32"/>
      <c r="G33" s="16">
        <f t="shared" si="1"/>
        <v>2.7752754857065156</v>
      </c>
      <c r="H33" s="17"/>
      <c r="I33" s="83"/>
      <c r="J33" t="s">
        <v>113</v>
      </c>
      <c r="K33">
        <v>60.6</v>
      </c>
      <c r="L33" s="26">
        <f t="shared" si="21"/>
        <v>205.95898353614888</v>
      </c>
      <c r="M33" s="6">
        <f t="shared" si="18"/>
        <v>331.45885440000001</v>
      </c>
      <c r="N33" s="6">
        <f t="shared" si="12"/>
        <v>15.800000000000011</v>
      </c>
      <c r="O33" s="6">
        <f t="shared" si="13"/>
        <v>25.427635200000019</v>
      </c>
      <c r="P33" s="6">
        <f t="shared" si="19"/>
        <v>724.39688220790572</v>
      </c>
      <c r="Q33" s="6">
        <f t="shared" si="2"/>
        <v>1165.803776</v>
      </c>
      <c r="R33" s="1">
        <v>262</v>
      </c>
      <c r="S33" s="1">
        <v>209</v>
      </c>
      <c r="T33" s="1">
        <v>1044</v>
      </c>
      <c r="U33" s="6">
        <f t="shared" si="14"/>
        <v>-811</v>
      </c>
      <c r="V33" s="20">
        <v>-8.9999999999999993E-3</v>
      </c>
      <c r="W33" s="20">
        <v>2.3E-2</v>
      </c>
      <c r="X33" s="21" t="s">
        <v>43</v>
      </c>
      <c r="Y33" s="22">
        <f t="shared" si="3"/>
        <v>0.125</v>
      </c>
      <c r="Z33" s="24"/>
      <c r="AA33" s="22"/>
      <c r="AB33" s="79">
        <f t="shared" si="4"/>
        <v>43628.240636478571</v>
      </c>
      <c r="AC33" s="79">
        <f t="shared" si="5"/>
        <v>43628.115636478571</v>
      </c>
      <c r="AD33" s="25">
        <f t="shared" si="15"/>
        <v>0.60521981190686347</v>
      </c>
      <c r="AE33" s="79">
        <f t="shared" si="6"/>
        <v>43628.240636478571</v>
      </c>
      <c r="AF33" s="79">
        <f t="shared" si="7"/>
        <v>43628.115636478571</v>
      </c>
      <c r="AG33" s="25">
        <f t="shared" si="16"/>
        <v>0.60521981190686347</v>
      </c>
      <c r="AH33" s="14">
        <f t="shared" si="8"/>
        <v>3.5316160000000027E-2</v>
      </c>
      <c r="AI33" s="14">
        <f t="shared" si="9"/>
        <v>4.2379392000000031E-3</v>
      </c>
      <c r="AJ33" s="14">
        <f t="shared" si="17"/>
        <v>3.9554099200000033E-2</v>
      </c>
      <c r="AK33" s="29">
        <v>30</v>
      </c>
      <c r="AL33" s="30"/>
      <c r="AM33" s="6"/>
      <c r="AN33" s="31"/>
      <c r="AO33" s="6">
        <f t="shared" si="10"/>
        <v>29.95</v>
      </c>
      <c r="AP33" s="74">
        <f t="shared" si="11"/>
        <v>-8.9999999999999993E-3</v>
      </c>
    </row>
    <row r="34" spans="1:42" hidden="1" x14ac:dyDescent="0.3">
      <c r="C34" s="14"/>
      <c r="D34" s="14"/>
      <c r="E34" s="14"/>
      <c r="F34" s="32"/>
      <c r="G34" s="16">
        <f t="shared" si="1"/>
        <v>3.6044095144607127</v>
      </c>
      <c r="H34" s="17"/>
      <c r="I34" s="83"/>
      <c r="J34" t="s">
        <v>111</v>
      </c>
      <c r="K34">
        <v>72.099999999999994</v>
      </c>
      <c r="L34" s="26">
        <f t="shared" si="21"/>
        <v>217.45898353614888</v>
      </c>
      <c r="M34" s="6">
        <f t="shared" si="18"/>
        <v>349.9663104</v>
      </c>
      <c r="N34" s="6">
        <f t="shared" si="12"/>
        <v>11.5</v>
      </c>
      <c r="O34" s="6">
        <f t="shared" si="13"/>
        <v>18.507456000000001</v>
      </c>
      <c r="P34" s="6">
        <f t="shared" si="19"/>
        <v>712.89688220790572</v>
      </c>
      <c r="Q34" s="6">
        <f t="shared" si="2"/>
        <v>1147.2963199999999</v>
      </c>
      <c r="R34" s="1">
        <v>238</v>
      </c>
      <c r="S34" s="1">
        <v>161</v>
      </c>
      <c r="T34" s="1">
        <v>190</v>
      </c>
      <c r="U34" s="6">
        <f t="shared" si="14"/>
        <v>-24</v>
      </c>
      <c r="V34" s="20">
        <v>0</v>
      </c>
      <c r="W34" s="20">
        <v>5.0999999999999997E-2</v>
      </c>
      <c r="X34" s="21" t="s">
        <v>43</v>
      </c>
      <c r="Y34" s="22">
        <f t="shared" si="3"/>
        <v>0.125</v>
      </c>
      <c r="Z34" s="24"/>
      <c r="AA34" s="22"/>
      <c r="AB34" s="79">
        <f t="shared" si="4"/>
        <v>43628.275183729769</v>
      </c>
      <c r="AC34" s="79">
        <f t="shared" si="5"/>
        <v>43628.150183729769</v>
      </c>
      <c r="AD34" s="25">
        <f t="shared" si="15"/>
        <v>0.63976706310495501</v>
      </c>
      <c r="AE34" s="79">
        <f t="shared" si="6"/>
        <v>43628.275183729769</v>
      </c>
      <c r="AF34" s="79">
        <f t="shared" si="7"/>
        <v>43628.150183729769</v>
      </c>
      <c r="AG34" s="25">
        <f t="shared" si="16"/>
        <v>0.63976706310495501</v>
      </c>
      <c r="AH34" s="14">
        <f t="shared" si="8"/>
        <v>3.084576E-2</v>
      </c>
      <c r="AI34" s="14">
        <f t="shared" si="9"/>
        <v>3.7014912E-3</v>
      </c>
      <c r="AJ34" s="14">
        <f t="shared" si="17"/>
        <v>3.4547251199999997E-2</v>
      </c>
      <c r="AK34" s="29"/>
      <c r="AL34" s="30"/>
      <c r="AM34" s="6"/>
      <c r="AN34" s="31"/>
      <c r="AO34" s="6">
        <f t="shared" si="10"/>
        <v>25</v>
      </c>
      <c r="AP34" s="74">
        <f t="shared" si="11"/>
        <v>0</v>
      </c>
    </row>
    <row r="35" spans="1:42" hidden="1" x14ac:dyDescent="0.3">
      <c r="C35" s="14"/>
      <c r="D35" s="14"/>
      <c r="E35" s="14"/>
      <c r="F35" s="32"/>
      <c r="G35" s="16">
        <f t="shared" si="1"/>
        <v>4.563321043504402</v>
      </c>
      <c r="H35" s="17"/>
      <c r="I35" s="83"/>
      <c r="J35" t="s">
        <v>112</v>
      </c>
      <c r="K35">
        <v>85.4</v>
      </c>
      <c r="L35" s="26">
        <f t="shared" si="21"/>
        <v>230.75898353614889</v>
      </c>
      <c r="M35" s="6">
        <f t="shared" si="18"/>
        <v>371.37058560000003</v>
      </c>
      <c r="N35" s="6">
        <f t="shared" si="12"/>
        <v>13.300000000000011</v>
      </c>
      <c r="O35" s="6">
        <f t="shared" si="13"/>
        <v>21.404275200000018</v>
      </c>
      <c r="P35" s="6">
        <f t="shared" si="19"/>
        <v>699.59688220790576</v>
      </c>
      <c r="Q35" s="6">
        <f t="shared" si="2"/>
        <v>1125.8920447999999</v>
      </c>
      <c r="R35" s="1">
        <v>262</v>
      </c>
      <c r="S35" s="1">
        <v>174</v>
      </c>
      <c r="T35" s="1">
        <v>167</v>
      </c>
      <c r="U35" s="6">
        <f t="shared" si="14"/>
        <v>24</v>
      </c>
      <c r="V35" s="20">
        <v>0</v>
      </c>
      <c r="W35" s="20">
        <v>4.1000000000000002E-2</v>
      </c>
      <c r="X35" s="21" t="s">
        <v>43</v>
      </c>
      <c r="Y35" s="22">
        <f t="shared" si="3"/>
        <v>0.125</v>
      </c>
      <c r="Z35" s="24"/>
      <c r="AA35" s="22"/>
      <c r="AB35" s="79">
        <f t="shared" si="4"/>
        <v>43628.315138376813</v>
      </c>
      <c r="AC35" s="79">
        <f t="shared" si="5"/>
        <v>43628.190138376813</v>
      </c>
      <c r="AD35" s="25">
        <f t="shared" si="15"/>
        <v>0.67972171014844207</v>
      </c>
      <c r="AE35" s="79">
        <f t="shared" si="6"/>
        <v>43628.315138376813</v>
      </c>
      <c r="AF35" s="79">
        <f t="shared" si="7"/>
        <v>43628.190138376813</v>
      </c>
      <c r="AG35" s="25">
        <f t="shared" si="16"/>
        <v>0.67972171014844207</v>
      </c>
      <c r="AH35" s="14">
        <f t="shared" si="8"/>
        <v>3.5673792000000031E-2</v>
      </c>
      <c r="AI35" s="14">
        <f t="shared" si="9"/>
        <v>4.2808550400000034E-3</v>
      </c>
      <c r="AJ35" s="14">
        <f t="shared" si="17"/>
        <v>3.9954647040000034E-2</v>
      </c>
      <c r="AK35" s="29"/>
      <c r="AL35" s="30"/>
      <c r="AM35" s="6"/>
      <c r="AN35" s="31"/>
      <c r="AO35" s="6">
        <f t="shared" si="10"/>
        <v>25</v>
      </c>
      <c r="AP35" s="74">
        <f t="shared" si="11"/>
        <v>0</v>
      </c>
    </row>
    <row r="36" spans="1:42" x14ac:dyDescent="0.3">
      <c r="A36" t="s">
        <v>14</v>
      </c>
      <c r="B36">
        <v>1</v>
      </c>
      <c r="C36" s="14">
        <v>0.19444444444444445</v>
      </c>
      <c r="D36" s="14">
        <f>SUM(AJ27:AJ36)</f>
        <v>0.26001155597128206</v>
      </c>
      <c r="E36" s="14"/>
      <c r="F36" s="32"/>
      <c r="G36" s="16">
        <f t="shared" si="1"/>
        <v>4.8647988085867837</v>
      </c>
      <c r="H36" s="17"/>
      <c r="I36" s="83"/>
      <c r="J36" t="s">
        <v>28</v>
      </c>
      <c r="K36" s="6">
        <v>89.7</v>
      </c>
      <c r="L36" s="26">
        <v>234.94044778493597</v>
      </c>
      <c r="M36" s="6">
        <f t="shared" si="18"/>
        <v>378.1</v>
      </c>
      <c r="N36" s="6">
        <f t="shared" si="12"/>
        <v>4.1814642487870799</v>
      </c>
      <c r="O36" s="6">
        <f t="shared" si="13"/>
        <v>6.7294143999999951</v>
      </c>
      <c r="P36" s="6">
        <f t="shared" si="19"/>
        <v>695.41541795911871</v>
      </c>
      <c r="Q36" s="6">
        <f t="shared" si="2"/>
        <v>1119.1626304000001</v>
      </c>
      <c r="R36" s="1">
        <v>272</v>
      </c>
      <c r="S36" s="1">
        <v>16</v>
      </c>
      <c r="T36" s="1">
        <v>6</v>
      </c>
      <c r="U36" s="6">
        <f t="shared" si="14"/>
        <v>10</v>
      </c>
      <c r="V36" s="20">
        <v>0</v>
      </c>
      <c r="W36" s="20">
        <v>7.0000000000000001E-3</v>
      </c>
      <c r="X36" s="21" t="s">
        <v>43</v>
      </c>
      <c r="Y36" s="22">
        <f t="shared" si="3"/>
        <v>0.125</v>
      </c>
      <c r="Z36" s="24"/>
      <c r="AA36" s="22"/>
      <c r="AB36" s="79">
        <f t="shared" si="4"/>
        <v>43628.327699950358</v>
      </c>
      <c r="AC36" s="79">
        <f t="shared" si="5"/>
        <v>43628.202699950358</v>
      </c>
      <c r="AD36" s="25">
        <f t="shared" si="15"/>
        <v>0.69228328369354131</v>
      </c>
      <c r="AE36" s="79">
        <f t="shared" si="6"/>
        <v>43628.327699950358</v>
      </c>
      <c r="AF36" s="79">
        <f t="shared" si="7"/>
        <v>43628.202699950358</v>
      </c>
      <c r="AG36" s="25">
        <f t="shared" si="16"/>
        <v>0.69228328369354131</v>
      </c>
      <c r="AH36" s="14">
        <f t="shared" si="8"/>
        <v>1.1215690666666658E-2</v>
      </c>
      <c r="AI36" s="14">
        <f t="shared" si="9"/>
        <v>1.3458828799999989E-3</v>
      </c>
      <c r="AJ36" s="14">
        <f t="shared" si="17"/>
        <v>1.2561573546666658E-2</v>
      </c>
      <c r="AK36" s="29"/>
      <c r="AL36" s="30"/>
      <c r="AM36" s="6"/>
      <c r="AN36" s="31"/>
      <c r="AO36" s="6">
        <f t="shared" si="10"/>
        <v>25</v>
      </c>
      <c r="AP36" s="74">
        <f t="shared" si="11"/>
        <v>0</v>
      </c>
    </row>
    <row r="37" spans="1:42" hidden="1" x14ac:dyDescent="0.3">
      <c r="C37" s="14"/>
      <c r="D37" s="14"/>
      <c r="E37" s="14"/>
      <c r="F37" s="32"/>
      <c r="G37" s="16">
        <f t="shared" si="1"/>
        <v>7.3594107561511919</v>
      </c>
      <c r="H37" s="17"/>
      <c r="I37" s="83"/>
      <c r="J37" t="s">
        <v>115</v>
      </c>
      <c r="K37" s="6">
        <v>34.6</v>
      </c>
      <c r="L37" s="26">
        <f>L$36+K37</f>
        <v>269.54044778493596</v>
      </c>
      <c r="M37" s="6">
        <f t="shared" si="18"/>
        <v>433.78330240000003</v>
      </c>
      <c r="N37" s="6">
        <f t="shared" si="12"/>
        <v>34.599999999999994</v>
      </c>
      <c r="O37" s="6">
        <f t="shared" si="13"/>
        <v>55.683302399999995</v>
      </c>
      <c r="P37" s="6">
        <f t="shared" si="19"/>
        <v>660.81541795911869</v>
      </c>
      <c r="Q37" s="6">
        <f t="shared" si="2"/>
        <v>1063.4793279999999</v>
      </c>
      <c r="R37" s="1">
        <v>431</v>
      </c>
      <c r="S37" s="1">
        <v>702</v>
      </c>
      <c r="T37" s="1">
        <v>544</v>
      </c>
      <c r="U37" s="6">
        <f t="shared" si="14"/>
        <v>159</v>
      </c>
      <c r="V37" s="20">
        <v>1E-3</v>
      </c>
      <c r="W37" s="20">
        <v>5.2999999999999999E-2</v>
      </c>
      <c r="X37" s="21" t="s">
        <v>43</v>
      </c>
      <c r="Y37" s="22">
        <f t="shared" si="3"/>
        <v>0.125</v>
      </c>
      <c r="Z37" s="24"/>
      <c r="AA37" s="22"/>
      <c r="AB37" s="79">
        <f t="shared" si="4"/>
        <v>43628.43164211484</v>
      </c>
      <c r="AC37" s="79">
        <f t="shared" si="5"/>
        <v>43628.30664211484</v>
      </c>
      <c r="AD37" s="25">
        <f t="shared" si="15"/>
        <v>0.79622544817539165</v>
      </c>
      <c r="AE37" s="79">
        <f t="shared" si="6"/>
        <v>43628.43164211484</v>
      </c>
      <c r="AF37" s="79">
        <f t="shared" si="7"/>
        <v>43628.30664211484</v>
      </c>
      <c r="AG37" s="25">
        <f t="shared" si="16"/>
        <v>0.79622544817539165</v>
      </c>
      <c r="AH37" s="14">
        <f t="shared" si="8"/>
        <v>9.2805503999999983E-2</v>
      </c>
      <c r="AI37" s="14">
        <f t="shared" si="9"/>
        <v>1.1136660479999998E-2</v>
      </c>
      <c r="AJ37" s="14">
        <f t="shared" si="17"/>
        <v>0.10394216447999999</v>
      </c>
      <c r="AK37" s="29"/>
      <c r="AL37" s="30"/>
      <c r="AM37" s="6"/>
      <c r="AN37" s="31">
        <v>0</v>
      </c>
      <c r="AO37" s="6">
        <f t="shared" si="10"/>
        <v>24.6</v>
      </c>
      <c r="AP37" s="74">
        <f t="shared" si="11"/>
        <v>1E-3</v>
      </c>
    </row>
    <row r="38" spans="1:42" hidden="1" x14ac:dyDescent="0.3">
      <c r="C38" s="14"/>
      <c r="D38" s="14"/>
      <c r="E38" s="14"/>
      <c r="F38" s="32"/>
      <c r="G38" s="16">
        <f t="shared" si="1"/>
        <v>7.5540770064108074</v>
      </c>
      <c r="H38" s="17"/>
      <c r="I38" s="83"/>
      <c r="J38" t="s">
        <v>114</v>
      </c>
      <c r="K38" s="6">
        <v>37.299999999999997</v>
      </c>
      <c r="L38" s="26">
        <f t="shared" ref="L38:L41" si="22">L$36+K38</f>
        <v>272.24044778493595</v>
      </c>
      <c r="M38" s="6">
        <f t="shared" si="18"/>
        <v>438.1285312</v>
      </c>
      <c r="N38" s="6">
        <f t="shared" si="12"/>
        <v>2.6999999999999886</v>
      </c>
      <c r="O38" s="6">
        <f t="shared" si="13"/>
        <v>4.3452287999999823</v>
      </c>
      <c r="P38" s="6">
        <f t="shared" si="19"/>
        <v>658.11541795911876</v>
      </c>
      <c r="Q38" s="6">
        <f t="shared" si="2"/>
        <v>1059.1340992</v>
      </c>
      <c r="R38" s="1">
        <v>338</v>
      </c>
      <c r="S38" s="1">
        <v>13</v>
      </c>
      <c r="T38" s="1">
        <v>118</v>
      </c>
      <c r="U38" s="6">
        <f t="shared" si="14"/>
        <v>-93</v>
      </c>
      <c r="V38" s="20">
        <v>-8.9999999999999993E-3</v>
      </c>
      <c r="W38" s="20">
        <v>4.0000000000000001E-3</v>
      </c>
      <c r="X38" s="21" t="s">
        <v>44</v>
      </c>
      <c r="Y38" s="22">
        <f t="shared" si="3"/>
        <v>0.125</v>
      </c>
      <c r="Z38" s="24"/>
      <c r="AA38" s="22"/>
      <c r="AB38" s="79">
        <f t="shared" si="4"/>
        <v>43628.4397532086</v>
      </c>
      <c r="AC38" s="79">
        <f t="shared" si="5"/>
        <v>43628.3147532086</v>
      </c>
      <c r="AD38" s="25">
        <f t="shared" si="15"/>
        <v>0.80433654193620896</v>
      </c>
      <c r="AE38" s="79">
        <f t="shared" si="6"/>
        <v>43628.4397532086</v>
      </c>
      <c r="AF38" s="79">
        <f t="shared" si="7"/>
        <v>43628.3147532086</v>
      </c>
      <c r="AG38" s="25">
        <f t="shared" si="16"/>
        <v>0.80433654193620896</v>
      </c>
      <c r="AH38" s="14">
        <f t="shared" si="8"/>
        <v>7.2420479999999706E-3</v>
      </c>
      <c r="AI38" s="14">
        <f t="shared" si="9"/>
        <v>8.6904575999999646E-4</v>
      </c>
      <c r="AJ38" s="14">
        <f t="shared" si="17"/>
        <v>8.1110937599999672E-3</v>
      </c>
      <c r="AK38" s="29"/>
      <c r="AL38" s="30"/>
      <c r="AM38" s="6"/>
      <c r="AN38" s="31"/>
      <c r="AO38" s="6">
        <f t="shared" si="10"/>
        <v>29.95</v>
      </c>
      <c r="AP38" s="74">
        <f t="shared" si="11"/>
        <v>-8.9999999999999993E-3</v>
      </c>
    </row>
    <row r="39" spans="1:42" hidden="1" x14ac:dyDescent="0.3">
      <c r="C39" s="14"/>
      <c r="D39" s="14"/>
      <c r="E39" s="14"/>
      <c r="F39" s="32"/>
      <c r="G39" s="16">
        <f t="shared" si="1"/>
        <v>7.7415333955432288</v>
      </c>
      <c r="H39" s="17"/>
      <c r="I39" s="83"/>
      <c r="J39" t="s">
        <v>120</v>
      </c>
      <c r="K39" s="6">
        <v>39.9</v>
      </c>
      <c r="L39" s="26">
        <f t="shared" si="22"/>
        <v>274.84044778493598</v>
      </c>
      <c r="M39" s="6">
        <f t="shared" si="18"/>
        <v>442.31282560000005</v>
      </c>
      <c r="N39" s="6">
        <f t="shared" si="12"/>
        <v>2.6000000000000227</v>
      </c>
      <c r="O39" s="6">
        <f t="shared" si="13"/>
        <v>4.1842944000000371</v>
      </c>
      <c r="P39" s="6">
        <f t="shared" si="19"/>
        <v>655.51541795911862</v>
      </c>
      <c r="Q39" s="6">
        <f t="shared" si="2"/>
        <v>1054.9498047999998</v>
      </c>
      <c r="R39" s="1">
        <v>337</v>
      </c>
      <c r="S39" s="1">
        <v>13</v>
      </c>
      <c r="T39" s="1">
        <v>9</v>
      </c>
      <c r="U39" s="6">
        <f t="shared" si="14"/>
        <v>-1</v>
      </c>
      <c r="V39" s="20">
        <v>-3.0000000000000001E-3</v>
      </c>
      <c r="W39" s="20">
        <v>0</v>
      </c>
      <c r="X39" s="21" t="s">
        <v>44</v>
      </c>
      <c r="Y39" s="22">
        <f t="shared" si="3"/>
        <v>0.125</v>
      </c>
      <c r="Z39" s="24"/>
      <c r="AA39" s="22"/>
      <c r="AB39" s="79">
        <f t="shared" si="4"/>
        <v>43628.447563891481</v>
      </c>
      <c r="AC39" s="79">
        <f t="shared" si="5"/>
        <v>43628.322563891481</v>
      </c>
      <c r="AD39" s="25">
        <f t="shared" si="15"/>
        <v>0.81214722481672652</v>
      </c>
      <c r="AE39" s="79">
        <f t="shared" si="6"/>
        <v>43628.447563891481</v>
      </c>
      <c r="AF39" s="79">
        <f t="shared" si="7"/>
        <v>43628.322563891481</v>
      </c>
      <c r="AG39" s="25">
        <f t="shared" si="16"/>
        <v>0.81214722481672652</v>
      </c>
      <c r="AH39" s="14">
        <f t="shared" si="8"/>
        <v>6.9738240000000616E-3</v>
      </c>
      <c r="AI39" s="14">
        <f t="shared" si="9"/>
        <v>8.3685888000000733E-4</v>
      </c>
      <c r="AJ39" s="14">
        <f t="shared" si="17"/>
        <v>7.8106828800000687E-3</v>
      </c>
      <c r="AK39" s="29"/>
      <c r="AL39" s="30"/>
      <c r="AM39" s="6"/>
      <c r="AN39" s="31"/>
      <c r="AO39" s="6">
        <f t="shared" si="10"/>
        <v>26.65</v>
      </c>
      <c r="AP39" s="74">
        <f t="shared" si="11"/>
        <v>-3.0000000000000001E-3</v>
      </c>
    </row>
    <row r="40" spans="1:42" hidden="1" x14ac:dyDescent="0.3">
      <c r="C40" s="14"/>
      <c r="D40" s="14"/>
      <c r="E40" s="14"/>
      <c r="F40" s="32"/>
      <c r="G40" s="16">
        <f t="shared" si="1"/>
        <v>8.3687913129106164</v>
      </c>
      <c r="H40" s="17"/>
      <c r="I40" s="83"/>
      <c r="J40" t="s">
        <v>121</v>
      </c>
      <c r="K40" s="6">
        <v>48.6</v>
      </c>
      <c r="L40" s="26">
        <f t="shared" si="22"/>
        <v>283.54044778493596</v>
      </c>
      <c r="M40" s="6">
        <f t="shared" si="18"/>
        <v>456.31411840000004</v>
      </c>
      <c r="N40" s="6">
        <f t="shared" si="12"/>
        <v>8.6999999999999886</v>
      </c>
      <c r="O40" s="6">
        <f t="shared" si="13"/>
        <v>14.001292799999982</v>
      </c>
      <c r="P40" s="6">
        <f t="shared" si="19"/>
        <v>646.81541795911869</v>
      </c>
      <c r="Q40" s="6">
        <f t="shared" si="2"/>
        <v>1040.9485119999999</v>
      </c>
      <c r="R40" s="1">
        <v>365</v>
      </c>
      <c r="S40" s="1">
        <v>41</v>
      </c>
      <c r="T40" s="1">
        <v>17</v>
      </c>
      <c r="U40" s="6">
        <f t="shared" si="14"/>
        <v>28</v>
      </c>
      <c r="V40" s="20">
        <v>1E-3</v>
      </c>
      <c r="W40" s="20">
        <v>5.0000000000000001E-3</v>
      </c>
      <c r="X40" s="21" t="s">
        <v>44</v>
      </c>
      <c r="Y40" s="22">
        <f t="shared" si="3"/>
        <v>0.125</v>
      </c>
      <c r="Z40" s="24"/>
      <c r="AA40" s="22"/>
      <c r="AB40" s="79">
        <f t="shared" si="4"/>
        <v>43628.473699638038</v>
      </c>
      <c r="AC40" s="79">
        <f t="shared" si="5"/>
        <v>43628.348699638038</v>
      </c>
      <c r="AD40" s="25">
        <f t="shared" si="15"/>
        <v>0.838282971373701</v>
      </c>
      <c r="AE40" s="79">
        <f t="shared" si="6"/>
        <v>43628.473699638038</v>
      </c>
      <c r="AF40" s="79">
        <f t="shared" si="7"/>
        <v>43628.348699638038</v>
      </c>
      <c r="AG40" s="25">
        <f t="shared" si="16"/>
        <v>0.838282971373701</v>
      </c>
      <c r="AH40" s="14">
        <f t="shared" si="8"/>
        <v>2.333548799999997E-2</v>
      </c>
      <c r="AI40" s="14">
        <f t="shared" si="9"/>
        <v>2.8002585599999964E-3</v>
      </c>
      <c r="AJ40" s="14">
        <f t="shared" si="17"/>
        <v>2.6135746559999968E-2</v>
      </c>
      <c r="AK40" s="29"/>
      <c r="AL40" s="30"/>
      <c r="AM40" s="6"/>
      <c r="AN40" s="31"/>
      <c r="AO40" s="6">
        <f t="shared" si="10"/>
        <v>24.6</v>
      </c>
      <c r="AP40" s="74">
        <f t="shared" si="11"/>
        <v>1E-3</v>
      </c>
    </row>
    <row r="41" spans="1:42" hidden="1" x14ac:dyDescent="0.3">
      <c r="C41" s="14"/>
      <c r="D41" s="14"/>
      <c r="E41" s="14"/>
      <c r="F41" s="32"/>
      <c r="G41" s="16">
        <f t="shared" si="1"/>
        <v>8.5346181186614558</v>
      </c>
      <c r="H41" s="17"/>
      <c r="I41" s="83"/>
      <c r="J41" t="s">
        <v>122</v>
      </c>
      <c r="K41" s="6">
        <v>50.9</v>
      </c>
      <c r="L41" s="26">
        <f t="shared" si="22"/>
        <v>285.84044778493598</v>
      </c>
      <c r="M41" s="6">
        <f t="shared" si="18"/>
        <v>460.0156096</v>
      </c>
      <c r="N41" s="6">
        <f t="shared" si="12"/>
        <v>2.3000000000000114</v>
      </c>
      <c r="O41" s="6">
        <f t="shared" si="13"/>
        <v>3.7014912000000186</v>
      </c>
      <c r="P41" s="6">
        <f t="shared" si="19"/>
        <v>644.51541795911862</v>
      </c>
      <c r="Q41" s="6">
        <f t="shared" si="2"/>
        <v>1037.2470208</v>
      </c>
      <c r="R41" s="1">
        <v>423</v>
      </c>
      <c r="S41" s="1">
        <v>65</v>
      </c>
      <c r="T41" s="1">
        <v>6</v>
      </c>
      <c r="U41" s="6">
        <f t="shared" si="14"/>
        <v>58</v>
      </c>
      <c r="V41" s="20">
        <v>5.0000000000000001E-3</v>
      </c>
      <c r="W41" s="20">
        <v>0.03</v>
      </c>
      <c r="X41" s="21" t="s">
        <v>44</v>
      </c>
      <c r="Y41" s="22">
        <f t="shared" si="3"/>
        <v>0.125</v>
      </c>
      <c r="Z41" s="24"/>
      <c r="AA41" s="22"/>
      <c r="AB41" s="79">
        <f t="shared" si="4"/>
        <v>43628.480609088278</v>
      </c>
      <c r="AC41" s="79">
        <f t="shared" si="5"/>
        <v>43628.355609088278</v>
      </c>
      <c r="AD41" s="25">
        <f t="shared" si="15"/>
        <v>0.84519242161331931</v>
      </c>
      <c r="AE41" s="79">
        <f t="shared" si="6"/>
        <v>43628.480609088278</v>
      </c>
      <c r="AF41" s="79">
        <f t="shared" si="7"/>
        <v>43628.355609088278</v>
      </c>
      <c r="AG41" s="25">
        <f t="shared" si="16"/>
        <v>0.84519242161331931</v>
      </c>
      <c r="AH41" s="14">
        <f t="shared" si="8"/>
        <v>6.169152000000031E-3</v>
      </c>
      <c r="AI41" s="14">
        <f t="shared" si="9"/>
        <v>7.4029824000000372E-4</v>
      </c>
      <c r="AJ41" s="14">
        <f t="shared" si="17"/>
        <v>6.9094502400000347E-3</v>
      </c>
      <c r="AK41" s="29"/>
      <c r="AL41" s="30"/>
      <c r="AM41" s="6"/>
      <c r="AN41" s="31"/>
      <c r="AO41" s="6">
        <f t="shared" si="10"/>
        <v>23</v>
      </c>
      <c r="AP41" s="74">
        <f t="shared" si="11"/>
        <v>5.0000000000000001E-3</v>
      </c>
    </row>
    <row r="42" spans="1:42" x14ac:dyDescent="0.3">
      <c r="A42" t="s">
        <v>15</v>
      </c>
      <c r="B42">
        <v>1</v>
      </c>
      <c r="C42" s="14">
        <v>0.11041666666666666</v>
      </c>
      <c r="D42" s="14">
        <f>SUM(AJ37:AJ42)</f>
        <v>0.31062333333333325</v>
      </c>
      <c r="E42" s="14"/>
      <c r="F42" s="32"/>
      <c r="G42" s="16">
        <f t="shared" si="1"/>
        <v>12.319758808531333</v>
      </c>
      <c r="H42" s="17"/>
      <c r="I42" s="83"/>
      <c r="J42" t="s">
        <v>124</v>
      </c>
      <c r="K42" s="6">
        <v>51.4</v>
      </c>
      <c r="L42" s="26">
        <v>286.32784538296346</v>
      </c>
      <c r="M42" s="6">
        <f t="shared" si="18"/>
        <v>460.79999999999995</v>
      </c>
      <c r="N42" s="6">
        <f t="shared" si="12"/>
        <v>0.48739759802748495</v>
      </c>
      <c r="O42" s="6">
        <f t="shared" si="13"/>
        <v>0.78439039999994475</v>
      </c>
      <c r="P42" s="6">
        <f t="shared" si="19"/>
        <v>644.02802036109119</v>
      </c>
      <c r="Q42" s="6">
        <f t="shared" si="2"/>
        <v>1036.4626304000001</v>
      </c>
      <c r="R42" s="1">
        <v>419</v>
      </c>
      <c r="S42" s="1">
        <v>0</v>
      </c>
      <c r="T42" s="1">
        <v>4</v>
      </c>
      <c r="U42" s="6">
        <f t="shared" si="14"/>
        <v>-4</v>
      </c>
      <c r="V42" s="20">
        <v>0</v>
      </c>
      <c r="W42" s="20">
        <v>0</v>
      </c>
      <c r="X42" s="21" t="s">
        <v>44</v>
      </c>
      <c r="Y42" s="22">
        <f t="shared" si="3"/>
        <v>0.125</v>
      </c>
      <c r="Z42" s="24"/>
      <c r="AA42" s="22"/>
      <c r="AB42" s="79">
        <f t="shared" si="4"/>
        <v>43628.638323283689</v>
      </c>
      <c r="AC42" s="79">
        <f t="shared" si="5"/>
        <v>43628.513323283689</v>
      </c>
      <c r="AD42" s="25">
        <f t="shared" si="15"/>
        <v>1.0029066170245642</v>
      </c>
      <c r="AE42" s="79">
        <f t="shared" si="6"/>
        <v>43628.638323283689</v>
      </c>
      <c r="AF42" s="79">
        <f t="shared" si="7"/>
        <v>43628.513323283689</v>
      </c>
      <c r="AG42" s="25">
        <f t="shared" si="16"/>
        <v>1.0029066170245642</v>
      </c>
      <c r="AH42" s="14">
        <f t="shared" si="8"/>
        <v>1.3073173333332411E-3</v>
      </c>
      <c r="AI42" s="14">
        <f t="shared" si="9"/>
        <v>0.15640687807999998</v>
      </c>
      <c r="AJ42" s="14">
        <f t="shared" si="17"/>
        <v>0.15771419541333323</v>
      </c>
      <c r="AK42" s="29"/>
      <c r="AL42" s="30"/>
      <c r="AM42" s="6">
        <v>15</v>
      </c>
      <c r="AN42" s="31">
        <v>210</v>
      </c>
      <c r="AO42" s="6">
        <f t="shared" si="10"/>
        <v>25</v>
      </c>
      <c r="AP42" s="74">
        <f t="shared" si="11"/>
        <v>0</v>
      </c>
    </row>
    <row r="43" spans="1:42" hidden="1" x14ac:dyDescent="0.3">
      <c r="C43" s="14"/>
      <c r="D43" s="14"/>
      <c r="E43" s="14"/>
      <c r="F43" s="32"/>
      <c r="G43" s="16">
        <f t="shared" si="1"/>
        <v>13.170522420667112</v>
      </c>
      <c r="H43" s="17"/>
      <c r="I43" s="83"/>
      <c r="J43" t="s">
        <v>116</v>
      </c>
      <c r="K43" s="6">
        <v>11.8</v>
      </c>
      <c r="L43" s="26">
        <f>L$42+K43</f>
        <v>298.12784538296347</v>
      </c>
      <c r="M43" s="6">
        <f t="shared" si="18"/>
        <v>479.79025919999998</v>
      </c>
      <c r="N43" s="6">
        <f t="shared" si="12"/>
        <v>11.800000000000011</v>
      </c>
      <c r="O43" s="6">
        <f t="shared" si="13"/>
        <v>18.990259200000018</v>
      </c>
      <c r="P43" s="6">
        <f t="shared" si="19"/>
        <v>632.22802036109124</v>
      </c>
      <c r="Q43" s="6">
        <f t="shared" si="2"/>
        <v>1017.4723712000001</v>
      </c>
      <c r="R43" s="1">
        <v>625</v>
      </c>
      <c r="S43" s="1">
        <v>409</v>
      </c>
      <c r="T43" s="1">
        <v>202</v>
      </c>
      <c r="U43" s="6">
        <f t="shared" si="14"/>
        <v>206</v>
      </c>
      <c r="V43" s="20">
        <v>6.0000000000000001E-3</v>
      </c>
      <c r="W43" s="20">
        <v>4.3999999999999997E-2</v>
      </c>
      <c r="X43" s="21" t="s">
        <v>44</v>
      </c>
      <c r="Y43" s="22">
        <f t="shared" si="3"/>
        <v>0.125</v>
      </c>
      <c r="Z43" s="24"/>
      <c r="AA43" s="22"/>
      <c r="AB43" s="79">
        <f t="shared" si="4"/>
        <v>43628.673771767528</v>
      </c>
      <c r="AC43" s="79">
        <f t="shared" si="5"/>
        <v>43628.548771767528</v>
      </c>
      <c r="AD43" s="25">
        <f t="shared" si="15"/>
        <v>1.038355100863555</v>
      </c>
      <c r="AE43" s="79">
        <f t="shared" si="6"/>
        <v>43628.673771767528</v>
      </c>
      <c r="AF43" s="79">
        <f t="shared" si="7"/>
        <v>43628.548771767528</v>
      </c>
      <c r="AG43" s="25">
        <f t="shared" si="16"/>
        <v>1.038355100863555</v>
      </c>
      <c r="AH43" s="14">
        <f t="shared" si="8"/>
        <v>3.1650432000000027E-2</v>
      </c>
      <c r="AI43" s="14">
        <f t="shared" si="9"/>
        <v>3.7980518400000029E-3</v>
      </c>
      <c r="AJ43" s="14">
        <f t="shared" si="17"/>
        <v>3.5448483840000031E-2</v>
      </c>
      <c r="AK43" s="29"/>
      <c r="AL43" s="30"/>
      <c r="AM43" s="6"/>
      <c r="AN43" s="31"/>
      <c r="AO43" s="6">
        <f t="shared" si="10"/>
        <v>22.6</v>
      </c>
      <c r="AP43" s="74">
        <f t="shared" si="11"/>
        <v>6.0000000000000001E-3</v>
      </c>
    </row>
    <row r="44" spans="1:42" hidden="1" x14ac:dyDescent="0.3">
      <c r="C44" s="14"/>
      <c r="D44" s="14"/>
      <c r="E44" s="14"/>
      <c r="F44" s="32"/>
      <c r="G44" s="16">
        <f t="shared" si="1"/>
        <v>14.172693116299342</v>
      </c>
      <c r="H44" s="17"/>
      <c r="I44" s="83"/>
      <c r="J44" t="s">
        <v>117</v>
      </c>
      <c r="K44" s="6">
        <v>25.7</v>
      </c>
      <c r="L44" s="26">
        <f t="shared" ref="L44:L49" si="23">L$42+K44</f>
        <v>312.02784538296345</v>
      </c>
      <c r="M44" s="6">
        <f t="shared" si="18"/>
        <v>502.16014079999997</v>
      </c>
      <c r="N44" s="6">
        <f t="shared" si="12"/>
        <v>13.899999999999977</v>
      </c>
      <c r="O44" s="6">
        <f t="shared" si="13"/>
        <v>22.369881599999964</v>
      </c>
      <c r="P44" s="6">
        <f t="shared" si="19"/>
        <v>618.32802036109115</v>
      </c>
      <c r="Q44" s="6">
        <f t="shared" si="2"/>
        <v>995.1024895999999</v>
      </c>
      <c r="R44" s="1">
        <v>950</v>
      </c>
      <c r="S44" s="1">
        <v>355</v>
      </c>
      <c r="T44" s="1">
        <v>32</v>
      </c>
      <c r="U44" s="6">
        <f t="shared" si="14"/>
        <v>325</v>
      </c>
      <c r="V44" s="20">
        <v>4.0000000000000001E-3</v>
      </c>
      <c r="W44" s="20">
        <v>1.4999999999999999E-2</v>
      </c>
      <c r="X44" s="21" t="s">
        <v>44</v>
      </c>
      <c r="Y44" s="22">
        <f t="shared" si="3"/>
        <v>0.125</v>
      </c>
      <c r="Z44" s="24"/>
      <c r="AA44" s="22"/>
      <c r="AB44" s="79">
        <f t="shared" si="4"/>
        <v>43628.715528879846</v>
      </c>
      <c r="AC44" s="79">
        <f t="shared" si="5"/>
        <v>43628.590528879846</v>
      </c>
      <c r="AD44" s="25">
        <f t="shared" si="15"/>
        <v>1.0801122131815646</v>
      </c>
      <c r="AE44" s="79">
        <f t="shared" si="6"/>
        <v>43628.715528879846</v>
      </c>
      <c r="AF44" s="79">
        <f t="shared" si="7"/>
        <v>43628.590528879846</v>
      </c>
      <c r="AG44" s="25">
        <f t="shared" si="16"/>
        <v>1.0801122131815646</v>
      </c>
      <c r="AH44" s="14">
        <f t="shared" si="8"/>
        <v>3.7283135999999939E-2</v>
      </c>
      <c r="AI44" s="14">
        <f t="shared" si="9"/>
        <v>4.4739763199999928E-3</v>
      </c>
      <c r="AJ44" s="14">
        <f t="shared" si="17"/>
        <v>4.1757112319999928E-2</v>
      </c>
      <c r="AK44" s="29"/>
      <c r="AL44" s="30"/>
      <c r="AM44" s="6"/>
      <c r="AN44" s="31"/>
      <c r="AO44" s="6">
        <f t="shared" si="10"/>
        <v>23.4</v>
      </c>
      <c r="AP44" s="74">
        <f t="shared" si="11"/>
        <v>4.0000000000000001E-3</v>
      </c>
    </row>
    <row r="45" spans="1:42" hidden="1" x14ac:dyDescent="0.3">
      <c r="C45" s="14"/>
      <c r="D45" s="14"/>
      <c r="E45" s="14"/>
      <c r="F45" s="32"/>
      <c r="G45" s="33">
        <f t="shared" si="1"/>
        <v>15.585825895832386</v>
      </c>
      <c r="H45" s="6"/>
      <c r="I45" s="84"/>
      <c r="J45" t="s">
        <v>118</v>
      </c>
      <c r="K45" s="6">
        <v>45.3</v>
      </c>
      <c r="L45" s="26">
        <f t="shared" si="23"/>
        <v>331.62784538296347</v>
      </c>
      <c r="M45" s="6">
        <f t="shared" si="18"/>
        <v>533.70328319999999</v>
      </c>
      <c r="N45" s="6">
        <f t="shared" si="12"/>
        <v>19.600000000000023</v>
      </c>
      <c r="O45" s="6">
        <f t="shared" si="13"/>
        <v>31.54314240000004</v>
      </c>
      <c r="P45" s="6">
        <f t="shared" si="19"/>
        <v>598.72802036109124</v>
      </c>
      <c r="Q45" s="6">
        <f t="shared" si="2"/>
        <v>963.55934720000005</v>
      </c>
      <c r="R45" s="1">
        <v>1385</v>
      </c>
      <c r="S45" s="1">
        <v>456</v>
      </c>
      <c r="T45" s="1">
        <v>22</v>
      </c>
      <c r="U45" s="6">
        <f t="shared" si="14"/>
        <v>435</v>
      </c>
      <c r="V45" s="20">
        <v>5.0000000000000001E-3</v>
      </c>
      <c r="W45" s="20">
        <v>8.0000000000000002E-3</v>
      </c>
      <c r="X45" s="21" t="s">
        <v>44</v>
      </c>
      <c r="Y45" s="22">
        <f t="shared" si="3"/>
        <v>0.125</v>
      </c>
      <c r="Z45" s="24"/>
      <c r="AA45" s="22"/>
      <c r="AB45" s="79">
        <f t="shared" si="4"/>
        <v>43628.774409412326</v>
      </c>
      <c r="AC45" s="79">
        <f t="shared" si="5"/>
        <v>43628.649409412326</v>
      </c>
      <c r="AD45" s="25">
        <f t="shared" si="15"/>
        <v>1.1389927456621081</v>
      </c>
      <c r="AE45" s="79">
        <f t="shared" si="6"/>
        <v>43628.774409412326</v>
      </c>
      <c r="AF45" s="79">
        <f t="shared" si="7"/>
        <v>43628.649409412326</v>
      </c>
      <c r="AG45" s="25">
        <f t="shared" si="16"/>
        <v>1.1389927456621081</v>
      </c>
      <c r="AH45" s="14">
        <f t="shared" si="8"/>
        <v>5.2571904000000065E-2</v>
      </c>
      <c r="AI45" s="14">
        <f t="shared" si="9"/>
        <v>6.3086284800000078E-3</v>
      </c>
      <c r="AJ45" s="14">
        <f t="shared" si="17"/>
        <v>5.8880532480000074E-2</v>
      </c>
      <c r="AK45" s="29"/>
      <c r="AL45" s="30"/>
      <c r="AM45" s="6"/>
      <c r="AN45" s="31"/>
      <c r="AO45" s="6">
        <f t="shared" si="10"/>
        <v>23</v>
      </c>
      <c r="AP45" s="74">
        <f t="shared" si="11"/>
        <v>5.0000000000000001E-3</v>
      </c>
    </row>
    <row r="46" spans="1:42" hidden="1" x14ac:dyDescent="0.3">
      <c r="C46" s="14"/>
      <c r="D46" s="14"/>
      <c r="E46" s="14"/>
      <c r="F46" s="32"/>
      <c r="G46" s="33">
        <f t="shared" si="1"/>
        <v>15.799451410537586</v>
      </c>
      <c r="H46" s="6"/>
      <c r="I46" s="84"/>
      <c r="J46" t="s">
        <v>119</v>
      </c>
      <c r="K46" s="6">
        <v>48.5</v>
      </c>
      <c r="L46" s="26">
        <f t="shared" si="23"/>
        <v>334.82784538296346</v>
      </c>
      <c r="M46" s="6">
        <f t="shared" si="18"/>
        <v>538.85318399999994</v>
      </c>
      <c r="N46" s="6">
        <f t="shared" si="12"/>
        <v>3.1999999999999886</v>
      </c>
      <c r="O46" s="6">
        <f t="shared" si="13"/>
        <v>5.1499007999999824</v>
      </c>
      <c r="P46" s="6">
        <f t="shared" si="19"/>
        <v>595.52802036109119</v>
      </c>
      <c r="Q46" s="6">
        <f t="shared" si="2"/>
        <v>958.40944639999998</v>
      </c>
      <c r="R46" s="1">
        <v>1524</v>
      </c>
      <c r="S46" s="1">
        <v>140</v>
      </c>
      <c r="T46" s="1">
        <v>4</v>
      </c>
      <c r="U46" s="6">
        <f t="shared" si="14"/>
        <v>139</v>
      </c>
      <c r="V46" s="20">
        <v>8.0000000000000002E-3</v>
      </c>
      <c r="W46" s="20">
        <v>0.02</v>
      </c>
      <c r="X46" s="21" t="s">
        <v>44</v>
      </c>
      <c r="Y46" s="22">
        <f t="shared" si="3"/>
        <v>0.125</v>
      </c>
      <c r="Z46" s="24"/>
      <c r="AA46" s="22"/>
      <c r="AB46" s="79">
        <f t="shared" si="4"/>
        <v>43628.783310475439</v>
      </c>
      <c r="AC46" s="79">
        <f t="shared" si="5"/>
        <v>43628.658310475439</v>
      </c>
      <c r="AD46" s="25">
        <f t="shared" si="15"/>
        <v>1.1478938087748247</v>
      </c>
      <c r="AE46" s="79">
        <f t="shared" si="6"/>
        <v>43628.783310475439</v>
      </c>
      <c r="AF46" s="79">
        <f t="shared" si="7"/>
        <v>43628.658310475439</v>
      </c>
      <c r="AG46" s="25">
        <f t="shared" si="16"/>
        <v>1.1478938087748247</v>
      </c>
      <c r="AH46" s="14">
        <f t="shared" si="8"/>
        <v>7.9473777777777505E-3</v>
      </c>
      <c r="AI46" s="14">
        <f t="shared" si="9"/>
        <v>9.5368533333333003E-4</v>
      </c>
      <c r="AJ46" s="14">
        <f t="shared" si="17"/>
        <v>8.9010631111110811E-3</v>
      </c>
      <c r="AK46" s="29">
        <v>27</v>
      </c>
      <c r="AL46" s="30"/>
      <c r="AM46" s="6"/>
      <c r="AN46" s="31"/>
      <c r="AO46" s="6">
        <f t="shared" si="10"/>
        <v>21.8</v>
      </c>
      <c r="AP46" s="74">
        <f t="shared" si="11"/>
        <v>8.0000000000000002E-3</v>
      </c>
    </row>
    <row r="47" spans="1:42" hidden="1" x14ac:dyDescent="0.3">
      <c r="C47" s="14"/>
      <c r="D47" s="14"/>
      <c r="E47" s="14"/>
      <c r="F47" s="32"/>
      <c r="G47" s="33">
        <f t="shared" si="1"/>
        <v>16.026718771958258</v>
      </c>
      <c r="H47" s="6"/>
      <c r="I47" s="84"/>
      <c r="J47" t="s">
        <v>123</v>
      </c>
      <c r="K47" s="6">
        <v>51.4</v>
      </c>
      <c r="L47" s="26">
        <f t="shared" si="23"/>
        <v>337.72784538296344</v>
      </c>
      <c r="M47" s="6">
        <f t="shared" si="18"/>
        <v>543.52028159999998</v>
      </c>
      <c r="N47" s="6">
        <f t="shared" si="12"/>
        <v>2.8999999999999773</v>
      </c>
      <c r="O47" s="6">
        <f t="shared" si="13"/>
        <v>4.6670975999999635</v>
      </c>
      <c r="P47" s="6">
        <f t="shared" si="19"/>
        <v>592.62802036109122</v>
      </c>
      <c r="Q47" s="6">
        <f t="shared" si="2"/>
        <v>953.74234880000006</v>
      </c>
      <c r="R47" s="1">
        <v>1839</v>
      </c>
      <c r="S47" s="1">
        <v>321</v>
      </c>
      <c r="T47" s="1">
        <v>0</v>
      </c>
      <c r="U47" s="6">
        <f t="shared" si="14"/>
        <v>315</v>
      </c>
      <c r="V47" s="20">
        <v>2.1999999999999999E-2</v>
      </c>
      <c r="W47" s="20">
        <v>3.3000000000000002E-2</v>
      </c>
      <c r="X47" s="21" t="s">
        <v>44</v>
      </c>
      <c r="Y47" s="22">
        <f t="shared" si="3"/>
        <v>0.125</v>
      </c>
      <c r="Z47" s="24"/>
      <c r="AA47" s="22"/>
      <c r="AB47" s="79">
        <f t="shared" si="4"/>
        <v>43628.792779948832</v>
      </c>
      <c r="AC47" s="79">
        <f t="shared" si="5"/>
        <v>43628.667779948832</v>
      </c>
      <c r="AD47" s="25">
        <f t="shared" si="15"/>
        <v>1.1573632821673527</v>
      </c>
      <c r="AE47" s="79">
        <f t="shared" si="6"/>
        <v>43628.792779948832</v>
      </c>
      <c r="AF47" s="79">
        <f t="shared" si="7"/>
        <v>43628.667779948832</v>
      </c>
      <c r="AG47" s="25">
        <f t="shared" si="16"/>
        <v>1.1573632821673527</v>
      </c>
      <c r="AH47" s="14">
        <f t="shared" si="8"/>
        <v>8.4548869565216726E-3</v>
      </c>
      <c r="AI47" s="14">
        <f t="shared" si="9"/>
        <v>1.0145864347826006E-3</v>
      </c>
      <c r="AJ47" s="14">
        <f t="shared" si="17"/>
        <v>9.4694733913042728E-3</v>
      </c>
      <c r="AK47" s="29">
        <v>23</v>
      </c>
      <c r="AL47" s="30"/>
      <c r="AM47" s="6"/>
      <c r="AN47" s="31"/>
      <c r="AO47" s="6">
        <f t="shared" si="10"/>
        <v>16.200000000000003</v>
      </c>
      <c r="AP47" s="74">
        <f t="shared" si="11"/>
        <v>2.1999999999999999E-2</v>
      </c>
    </row>
    <row r="48" spans="1:42" hidden="1" x14ac:dyDescent="0.3">
      <c r="C48" s="14"/>
      <c r="D48" s="14"/>
      <c r="E48" s="14"/>
      <c r="F48" s="32"/>
      <c r="G48" s="33">
        <f t="shared" si="1"/>
        <v>16.123774594743736</v>
      </c>
      <c r="H48" s="6"/>
      <c r="I48" s="84"/>
      <c r="J48" t="s">
        <v>125</v>
      </c>
      <c r="K48" s="6">
        <v>52.8</v>
      </c>
      <c r="L48" s="26">
        <f t="shared" si="23"/>
        <v>339.12784538296347</v>
      </c>
      <c r="M48" s="6">
        <f t="shared" si="18"/>
        <v>545.77336319999995</v>
      </c>
      <c r="N48" s="6">
        <f t="shared" si="12"/>
        <v>1.4000000000000341</v>
      </c>
      <c r="O48" s="6">
        <f t="shared" si="13"/>
        <v>2.2530816000000549</v>
      </c>
      <c r="P48" s="6">
        <f t="shared" si="19"/>
        <v>591.22802036109124</v>
      </c>
      <c r="Q48" s="6">
        <f t="shared" si="2"/>
        <v>951.48926720000009</v>
      </c>
      <c r="R48" s="1">
        <v>1930</v>
      </c>
      <c r="S48" s="1">
        <v>104</v>
      </c>
      <c r="T48" s="1">
        <v>17</v>
      </c>
      <c r="U48" s="6">
        <f t="shared" si="14"/>
        <v>91</v>
      </c>
      <c r="V48" s="20">
        <v>1.0999999999999999E-2</v>
      </c>
      <c r="W48" s="20">
        <v>2.8000000000000001E-2</v>
      </c>
      <c r="X48" s="21" t="s">
        <v>44</v>
      </c>
      <c r="Y48" s="22">
        <f t="shared" si="3"/>
        <v>0.125</v>
      </c>
      <c r="Z48" s="24"/>
      <c r="AA48" s="22"/>
      <c r="AB48" s="79">
        <f t="shared" si="4"/>
        <v>43628.796823941448</v>
      </c>
      <c r="AC48" s="79">
        <f t="shared" si="5"/>
        <v>43628.671823941448</v>
      </c>
      <c r="AD48" s="25">
        <f t="shared" si="15"/>
        <v>1.1614072747834143</v>
      </c>
      <c r="AE48" s="79">
        <f t="shared" si="6"/>
        <v>43628.796823941448</v>
      </c>
      <c r="AF48" s="79">
        <f t="shared" si="7"/>
        <v>43628.671823941448</v>
      </c>
      <c r="AG48" s="25">
        <f t="shared" si="16"/>
        <v>1.1614072747834143</v>
      </c>
      <c r="AH48" s="14">
        <f t="shared" si="8"/>
        <v>3.61070769230778E-3</v>
      </c>
      <c r="AI48" s="14">
        <f t="shared" si="9"/>
        <v>4.3328492307693361E-4</v>
      </c>
      <c r="AJ48" s="14">
        <f t="shared" si="17"/>
        <v>4.0439926153847134E-3</v>
      </c>
      <c r="AK48" s="29">
        <v>26</v>
      </c>
      <c r="AL48" s="30"/>
      <c r="AM48" s="6"/>
      <c r="AN48" s="31"/>
      <c r="AO48" s="6">
        <f t="shared" si="10"/>
        <v>20.6</v>
      </c>
      <c r="AP48" s="74">
        <f t="shared" si="11"/>
        <v>1.0999999999999999E-2</v>
      </c>
    </row>
    <row r="49" spans="1:42" hidden="1" x14ac:dyDescent="0.3">
      <c r="C49" s="14"/>
      <c r="D49" s="14"/>
      <c r="E49" s="14"/>
      <c r="F49" s="32"/>
      <c r="G49" s="33">
        <f t="shared" si="1"/>
        <v>16.318440845003352</v>
      </c>
      <c r="H49" s="6"/>
      <c r="I49" s="84"/>
      <c r="J49" t="s">
        <v>126</v>
      </c>
      <c r="K49" s="6">
        <v>55.5</v>
      </c>
      <c r="L49" s="26">
        <f t="shared" si="23"/>
        <v>341.82784538296346</v>
      </c>
      <c r="M49" s="6">
        <f t="shared" si="18"/>
        <v>550.11859200000004</v>
      </c>
      <c r="N49" s="6">
        <f t="shared" si="12"/>
        <v>2.6999999999999886</v>
      </c>
      <c r="O49" s="6">
        <f t="shared" si="13"/>
        <v>4.3452287999999823</v>
      </c>
      <c r="P49" s="6">
        <f t="shared" si="19"/>
        <v>588.52802036109119</v>
      </c>
      <c r="Q49" s="6">
        <f t="shared" si="2"/>
        <v>947.1440384</v>
      </c>
      <c r="R49" s="1">
        <v>1877</v>
      </c>
      <c r="S49" s="1">
        <v>0</v>
      </c>
      <c r="T49" s="1">
        <v>63</v>
      </c>
      <c r="U49" s="6">
        <f t="shared" si="14"/>
        <v>-53</v>
      </c>
      <c r="V49" s="20">
        <v>-4.0000000000000001E-3</v>
      </c>
      <c r="W49" s="20">
        <v>0</v>
      </c>
      <c r="X49" s="21" t="s">
        <v>44</v>
      </c>
      <c r="Y49" s="22">
        <f t="shared" si="3"/>
        <v>0.125</v>
      </c>
      <c r="Z49" s="24"/>
      <c r="AA49" s="22"/>
      <c r="AB49" s="79">
        <f t="shared" si="4"/>
        <v>43628.804935035208</v>
      </c>
      <c r="AC49" s="79">
        <f t="shared" si="5"/>
        <v>43628.679935035208</v>
      </c>
      <c r="AD49" s="25">
        <f t="shared" si="15"/>
        <v>1.1695183685442316</v>
      </c>
      <c r="AE49" s="79">
        <f t="shared" si="6"/>
        <v>43628.804935035208</v>
      </c>
      <c r="AF49" s="79">
        <f t="shared" si="7"/>
        <v>43628.679935035208</v>
      </c>
      <c r="AG49" s="25">
        <f t="shared" si="16"/>
        <v>1.1695183685442316</v>
      </c>
      <c r="AH49" s="14">
        <f t="shared" si="8"/>
        <v>7.2420479999999706E-3</v>
      </c>
      <c r="AI49" s="14">
        <f t="shared" si="9"/>
        <v>8.6904575999999646E-4</v>
      </c>
      <c r="AJ49" s="14">
        <f t="shared" si="17"/>
        <v>8.1110937599999672E-3</v>
      </c>
      <c r="AK49" s="29"/>
      <c r="AL49" s="30"/>
      <c r="AM49" s="6"/>
      <c r="AN49" s="31"/>
      <c r="AO49" s="6">
        <f t="shared" si="10"/>
        <v>27.2</v>
      </c>
      <c r="AP49" s="74">
        <f t="shared" si="11"/>
        <v>-4.0000000000000001E-3</v>
      </c>
    </row>
    <row r="50" spans="1:42" x14ac:dyDescent="0.3">
      <c r="A50" t="s">
        <v>16</v>
      </c>
      <c r="B50">
        <v>1</v>
      </c>
      <c r="C50" s="14">
        <v>0.12430555555555556</v>
      </c>
      <c r="D50" s="14">
        <f>SUM(AH43:AH49)</f>
        <v>0.14876049242660719</v>
      </c>
      <c r="E50" s="14"/>
      <c r="F50" s="32"/>
      <c r="G50" s="33">
        <f t="shared" si="1"/>
        <v>16.353447923320346</v>
      </c>
      <c r="H50" s="6"/>
      <c r="I50" s="84"/>
      <c r="J50" t="s">
        <v>127</v>
      </c>
      <c r="K50" s="6">
        <v>56</v>
      </c>
      <c r="L50" s="26">
        <v>342.31338980354724</v>
      </c>
      <c r="M50" s="6">
        <f t="shared" si="18"/>
        <v>550.9</v>
      </c>
      <c r="N50" s="6">
        <f t="shared" si="12"/>
        <v>0.48554442058377845</v>
      </c>
      <c r="O50" s="6">
        <f t="shared" si="13"/>
        <v>0.78140799999998034</v>
      </c>
      <c r="P50" s="6">
        <f t="shared" si="19"/>
        <v>588.04247594050742</v>
      </c>
      <c r="Q50" s="6">
        <f t="shared" si="2"/>
        <v>946.36263040000006</v>
      </c>
      <c r="R50" s="1">
        <v>1865</v>
      </c>
      <c r="S50" s="1">
        <v>1</v>
      </c>
      <c r="T50" s="1">
        <v>7</v>
      </c>
      <c r="U50" s="6">
        <f t="shared" si="14"/>
        <v>-12</v>
      </c>
      <c r="V50" s="20">
        <v>-3.0000000000000001E-3</v>
      </c>
      <c r="W50" s="20">
        <v>0</v>
      </c>
      <c r="X50" s="21" t="s">
        <v>44</v>
      </c>
      <c r="Y50" s="22">
        <f t="shared" si="3"/>
        <v>0.125</v>
      </c>
      <c r="Z50" s="24"/>
      <c r="AA50" s="22"/>
      <c r="AB50" s="79">
        <f t="shared" si="4"/>
        <v>43628.806393663472</v>
      </c>
      <c r="AC50" s="79">
        <f t="shared" si="5"/>
        <v>43628.681393663472</v>
      </c>
      <c r="AD50" s="25">
        <f t="shared" si="15"/>
        <v>1.1709769968074397</v>
      </c>
      <c r="AE50" s="79">
        <f t="shared" si="6"/>
        <v>43628.806393663472</v>
      </c>
      <c r="AF50" s="79">
        <f t="shared" si="7"/>
        <v>43628.681393663472</v>
      </c>
      <c r="AG50" s="25">
        <f t="shared" si="16"/>
        <v>1.1709769968074397</v>
      </c>
      <c r="AH50" s="14">
        <f t="shared" si="8"/>
        <v>1.3023466666666338E-3</v>
      </c>
      <c r="AI50" s="14">
        <f t="shared" si="9"/>
        <v>1.5628159999999606E-4</v>
      </c>
      <c r="AJ50" s="14">
        <f t="shared" si="17"/>
        <v>1.4586282666666298E-3</v>
      </c>
      <c r="AK50" s="29"/>
      <c r="AL50" s="30"/>
      <c r="AM50" s="6"/>
      <c r="AN50" s="31"/>
      <c r="AO50" s="6">
        <f t="shared" si="10"/>
        <v>26.65</v>
      </c>
      <c r="AP50" s="74">
        <f t="shared" si="11"/>
        <v>-3.0000000000000001E-3</v>
      </c>
    </row>
    <row r="51" spans="1:42" hidden="1" x14ac:dyDescent="0.3">
      <c r="C51" s="14"/>
      <c r="D51" s="14"/>
      <c r="E51" s="14"/>
      <c r="F51" s="32"/>
      <c r="G51" s="33">
        <f t="shared" si="1"/>
        <v>16.7139409793308</v>
      </c>
      <c r="H51" s="6"/>
      <c r="I51" s="84"/>
      <c r="J51" t="s">
        <v>128</v>
      </c>
      <c r="K51" s="6">
        <v>5</v>
      </c>
      <c r="L51" s="26">
        <f>L$50+K51</f>
        <v>347.31338980354724</v>
      </c>
      <c r="M51" s="6">
        <f t="shared" si="18"/>
        <v>558.94671999999991</v>
      </c>
      <c r="N51" s="6">
        <f t="shared" si="12"/>
        <v>5</v>
      </c>
      <c r="O51" s="6">
        <f t="shared" si="13"/>
        <v>8.0467200000000005</v>
      </c>
      <c r="P51" s="6">
        <f t="shared" si="19"/>
        <v>583.04247594050742</v>
      </c>
      <c r="Q51" s="6">
        <f t="shared" si="2"/>
        <v>938.31591040000001</v>
      </c>
      <c r="R51" s="1">
        <v>1863</v>
      </c>
      <c r="S51" s="1">
        <v>27</v>
      </c>
      <c r="T51" s="1">
        <v>24</v>
      </c>
      <c r="U51" s="6">
        <f t="shared" si="14"/>
        <v>-2</v>
      </c>
      <c r="V51" s="20">
        <v>0</v>
      </c>
      <c r="W51" s="20">
        <v>3.0000000000000001E-3</v>
      </c>
      <c r="X51" s="21" t="s">
        <v>44</v>
      </c>
      <c r="Y51" s="22">
        <f t="shared" si="3"/>
        <v>0.125</v>
      </c>
      <c r="Z51" s="24"/>
      <c r="AA51" s="22"/>
      <c r="AB51" s="79">
        <f t="shared" si="4"/>
        <v>43628.821414207472</v>
      </c>
      <c r="AC51" s="79">
        <f t="shared" si="5"/>
        <v>43628.696414207472</v>
      </c>
      <c r="AD51" s="25">
        <f t="shared" si="15"/>
        <v>1.1859975408078753</v>
      </c>
      <c r="AE51" s="79">
        <f t="shared" si="6"/>
        <v>43628.821414207472</v>
      </c>
      <c r="AF51" s="79">
        <f t="shared" si="7"/>
        <v>43628.696414207472</v>
      </c>
      <c r="AG51" s="25">
        <f t="shared" si="16"/>
        <v>1.1859975408078753</v>
      </c>
      <c r="AH51" s="14">
        <f t="shared" si="8"/>
        <v>1.34112E-2</v>
      </c>
      <c r="AI51" s="14">
        <f t="shared" si="9"/>
        <v>1.609344E-3</v>
      </c>
      <c r="AJ51" s="14">
        <f t="shared" si="17"/>
        <v>1.5020544E-2</v>
      </c>
      <c r="AK51" s="29"/>
      <c r="AL51" s="30"/>
      <c r="AM51" s="6"/>
      <c r="AN51" s="31"/>
      <c r="AO51" s="6">
        <f t="shared" si="10"/>
        <v>25</v>
      </c>
      <c r="AP51" s="74">
        <f t="shared" si="11"/>
        <v>0</v>
      </c>
    </row>
    <row r="52" spans="1:42" hidden="1" x14ac:dyDescent="0.3">
      <c r="C52" s="14"/>
      <c r="D52" s="14"/>
      <c r="E52" s="14"/>
      <c r="F52" s="32"/>
      <c r="G52" s="33">
        <f t="shared" si="1"/>
        <v>17.759370841726195</v>
      </c>
      <c r="H52" s="6"/>
      <c r="I52" s="84"/>
      <c r="J52" t="s">
        <v>129</v>
      </c>
      <c r="K52" s="6">
        <v>19.5</v>
      </c>
      <c r="L52" s="26">
        <f t="shared" ref="L52:L59" si="24">L$50+K52</f>
        <v>361.81338980354724</v>
      </c>
      <c r="M52" s="6">
        <f t="shared" si="18"/>
        <v>582.28220799999997</v>
      </c>
      <c r="N52" s="6">
        <f t="shared" si="12"/>
        <v>14.5</v>
      </c>
      <c r="O52" s="6">
        <f t="shared" si="13"/>
        <v>23.335488000000002</v>
      </c>
      <c r="P52" s="6">
        <f t="shared" si="19"/>
        <v>568.54247594050742</v>
      </c>
      <c r="Q52" s="6">
        <f t="shared" si="2"/>
        <v>914.98042240000007</v>
      </c>
      <c r="R52" s="1">
        <v>2202</v>
      </c>
      <c r="S52" s="1">
        <v>341</v>
      </c>
      <c r="T52" s="1">
        <v>5</v>
      </c>
      <c r="U52" s="6">
        <f t="shared" si="14"/>
        <v>339</v>
      </c>
      <c r="V52" s="20">
        <v>5.0000000000000001E-3</v>
      </c>
      <c r="W52" s="20">
        <v>1.0999999999999999E-2</v>
      </c>
      <c r="X52" s="21" t="s">
        <v>44</v>
      </c>
      <c r="Y52" s="22">
        <f t="shared" si="3"/>
        <v>0.125</v>
      </c>
      <c r="Z52" s="24"/>
      <c r="AA52" s="22"/>
      <c r="AB52" s="79">
        <f t="shared" si="4"/>
        <v>43628.864973785072</v>
      </c>
      <c r="AC52" s="79">
        <f t="shared" si="5"/>
        <v>43628.739973785072</v>
      </c>
      <c r="AD52" s="25">
        <f t="shared" si="15"/>
        <v>1.2295571184076834</v>
      </c>
      <c r="AE52" s="79">
        <f t="shared" si="6"/>
        <v>43628.864973785072</v>
      </c>
      <c r="AF52" s="79">
        <f t="shared" si="7"/>
        <v>43628.739973785072</v>
      </c>
      <c r="AG52" s="25">
        <f t="shared" si="16"/>
        <v>1.2295571184076834</v>
      </c>
      <c r="AH52" s="14">
        <f t="shared" si="8"/>
        <v>3.889248E-2</v>
      </c>
      <c r="AI52" s="14">
        <f t="shared" si="9"/>
        <v>4.6670975999999996E-3</v>
      </c>
      <c r="AJ52" s="14">
        <f t="shared" si="17"/>
        <v>4.3559577599999996E-2</v>
      </c>
      <c r="AK52" s="29"/>
      <c r="AL52" s="30"/>
      <c r="AM52" s="6"/>
      <c r="AN52" s="31"/>
      <c r="AO52" s="6">
        <f t="shared" si="10"/>
        <v>23</v>
      </c>
      <c r="AP52" s="74">
        <f t="shared" si="11"/>
        <v>5.0000000000000001E-3</v>
      </c>
    </row>
    <row r="53" spans="1:42" hidden="1" x14ac:dyDescent="0.3">
      <c r="C53" s="14"/>
      <c r="D53" s="14"/>
      <c r="E53" s="14"/>
      <c r="F53" s="32"/>
      <c r="G53" s="33">
        <f t="shared" si="1"/>
        <v>18.307320286869071</v>
      </c>
      <c r="H53" s="6"/>
      <c r="I53" s="84"/>
      <c r="J53" t="s">
        <v>130</v>
      </c>
      <c r="K53" s="6">
        <v>27.1</v>
      </c>
      <c r="L53" s="26">
        <f t="shared" si="24"/>
        <v>369.41338980354726</v>
      </c>
      <c r="M53" s="6">
        <f t="shared" si="18"/>
        <v>594.51322240000002</v>
      </c>
      <c r="N53" s="6">
        <f t="shared" si="12"/>
        <v>7.6000000000000227</v>
      </c>
      <c r="O53" s="6">
        <f t="shared" si="13"/>
        <v>12.231014400000037</v>
      </c>
      <c r="P53" s="6">
        <f t="shared" si="19"/>
        <v>560.94247594050739</v>
      </c>
      <c r="Q53" s="6">
        <f t="shared" si="2"/>
        <v>902.74940800000002</v>
      </c>
      <c r="R53" s="1">
        <v>2163</v>
      </c>
      <c r="S53" s="1">
        <v>22</v>
      </c>
      <c r="T53" s="1">
        <v>62</v>
      </c>
      <c r="U53" s="6">
        <f t="shared" si="14"/>
        <v>-39</v>
      </c>
      <c r="V53" s="20">
        <v>0</v>
      </c>
      <c r="W53" s="20">
        <v>7.0000000000000001E-3</v>
      </c>
      <c r="X53" s="21" t="s">
        <v>44</v>
      </c>
      <c r="Y53" s="22">
        <f t="shared" si="3"/>
        <v>0.125</v>
      </c>
      <c r="Z53" s="24"/>
      <c r="AA53" s="22"/>
      <c r="AB53" s="79">
        <f t="shared" si="4"/>
        <v>43628.887805011953</v>
      </c>
      <c r="AC53" s="79">
        <f t="shared" si="5"/>
        <v>43628.762805011953</v>
      </c>
      <c r="AD53" s="25">
        <f t="shared" si="15"/>
        <v>1.2523883452886366</v>
      </c>
      <c r="AE53" s="79">
        <f t="shared" si="6"/>
        <v>43628.887805011953</v>
      </c>
      <c r="AF53" s="79">
        <f t="shared" si="7"/>
        <v>43628.762805011953</v>
      </c>
      <c r="AG53" s="25">
        <f t="shared" si="16"/>
        <v>1.2523883452886366</v>
      </c>
      <c r="AH53" s="14">
        <f t="shared" si="8"/>
        <v>2.0385024000000061E-2</v>
      </c>
      <c r="AI53" s="14">
        <f t="shared" si="9"/>
        <v>2.4462028800000071E-3</v>
      </c>
      <c r="AJ53" s="14">
        <f t="shared" si="17"/>
        <v>2.2831226880000069E-2</v>
      </c>
      <c r="AK53" s="29"/>
      <c r="AL53" s="30"/>
      <c r="AM53" s="6"/>
      <c r="AN53" s="31"/>
      <c r="AO53" s="6">
        <f t="shared" si="10"/>
        <v>25</v>
      </c>
      <c r="AP53" s="74">
        <f t="shared" si="11"/>
        <v>0</v>
      </c>
    </row>
    <row r="54" spans="1:42" hidden="1" x14ac:dyDescent="0.3">
      <c r="C54" s="14"/>
      <c r="D54" s="14"/>
      <c r="E54" s="14"/>
      <c r="F54" s="32"/>
      <c r="G54" s="33">
        <f t="shared" si="1"/>
        <v>18.437097786983941</v>
      </c>
      <c r="H54" s="6"/>
      <c r="I54" s="84"/>
      <c r="J54" t="s">
        <v>131</v>
      </c>
      <c r="K54" s="6">
        <v>28.9</v>
      </c>
      <c r="L54" s="26">
        <f t="shared" si="24"/>
        <v>371.21338980354722</v>
      </c>
      <c r="M54" s="6">
        <f t="shared" si="18"/>
        <v>597.41004159999989</v>
      </c>
      <c r="N54" s="6">
        <f t="shared" si="12"/>
        <v>1.7999999999999545</v>
      </c>
      <c r="O54" s="6">
        <f t="shared" si="13"/>
        <v>2.8968191999999271</v>
      </c>
      <c r="P54" s="6">
        <f t="shared" si="19"/>
        <v>559.14247594050744</v>
      </c>
      <c r="Q54" s="6">
        <f t="shared" si="2"/>
        <v>899.85258880000004</v>
      </c>
      <c r="R54" s="1">
        <v>2196</v>
      </c>
      <c r="S54" s="1">
        <v>33</v>
      </c>
      <c r="T54" s="1">
        <v>0</v>
      </c>
      <c r="U54" s="6">
        <f t="shared" si="14"/>
        <v>33</v>
      </c>
      <c r="V54" s="20">
        <v>2E-3</v>
      </c>
      <c r="W54" s="20">
        <v>5.0000000000000001E-3</v>
      </c>
      <c r="X54" s="21" t="s">
        <v>44</v>
      </c>
      <c r="Y54" s="22">
        <f t="shared" si="3"/>
        <v>0.125</v>
      </c>
      <c r="Z54" s="24"/>
      <c r="AA54" s="22"/>
      <c r="AB54" s="79">
        <f t="shared" si="4"/>
        <v>43628.893212407791</v>
      </c>
      <c r="AC54" s="79">
        <f t="shared" si="5"/>
        <v>43628.768212407791</v>
      </c>
      <c r="AD54" s="25">
        <f t="shared" si="15"/>
        <v>1.2577957411267562</v>
      </c>
      <c r="AE54" s="79">
        <f t="shared" si="6"/>
        <v>43628.893212407791</v>
      </c>
      <c r="AF54" s="79">
        <f t="shared" si="7"/>
        <v>43628.768212407791</v>
      </c>
      <c r="AG54" s="25">
        <f t="shared" si="16"/>
        <v>1.2577957411267562</v>
      </c>
      <c r="AH54" s="14">
        <f t="shared" si="8"/>
        <v>4.8280319999998789E-3</v>
      </c>
      <c r="AI54" s="14">
        <f t="shared" si="9"/>
        <v>5.7936383999998542E-4</v>
      </c>
      <c r="AJ54" s="14">
        <f t="shared" si="17"/>
        <v>5.4073958399998645E-3</v>
      </c>
      <c r="AK54" s="29"/>
      <c r="AL54" s="30"/>
      <c r="AM54" s="6"/>
      <c r="AN54" s="31"/>
      <c r="AO54" s="6">
        <f t="shared" si="10"/>
        <v>24.2</v>
      </c>
      <c r="AP54" s="74">
        <f t="shared" si="11"/>
        <v>2E-3</v>
      </c>
    </row>
    <row r="55" spans="1:42" hidden="1" x14ac:dyDescent="0.3">
      <c r="C55" s="14"/>
      <c r="D55" s="14"/>
      <c r="E55" s="14"/>
      <c r="F55" s="32"/>
      <c r="G55" s="33">
        <f t="shared" si="1"/>
        <v>18.747121815104038</v>
      </c>
      <c r="H55" s="6"/>
      <c r="I55" s="84"/>
      <c r="J55" t="s">
        <v>132</v>
      </c>
      <c r="K55" s="6">
        <v>33.200000000000003</v>
      </c>
      <c r="L55" s="26">
        <f t="shared" si="24"/>
        <v>375.51338980354723</v>
      </c>
      <c r="M55" s="6">
        <f t="shared" si="18"/>
        <v>604.33022079999989</v>
      </c>
      <c r="N55" s="6">
        <f t="shared" si="12"/>
        <v>4.3000000000000114</v>
      </c>
      <c r="O55" s="6">
        <f t="shared" si="13"/>
        <v>6.9201792000000184</v>
      </c>
      <c r="P55" s="6">
        <f t="shared" si="19"/>
        <v>554.84247594050748</v>
      </c>
      <c r="Q55" s="6">
        <f t="shared" si="2"/>
        <v>892.93240960000014</v>
      </c>
      <c r="R55" s="1">
        <v>2283</v>
      </c>
      <c r="S55" s="1">
        <v>89</v>
      </c>
      <c r="T55" s="1">
        <v>1</v>
      </c>
      <c r="U55" s="6">
        <f t="shared" si="14"/>
        <v>87</v>
      </c>
      <c r="V55" s="20">
        <v>3.0000000000000001E-3</v>
      </c>
      <c r="W55" s="20">
        <v>7.0000000000000001E-3</v>
      </c>
      <c r="X55" s="21" t="s">
        <v>44</v>
      </c>
      <c r="Y55" s="22">
        <f t="shared" si="3"/>
        <v>0.125</v>
      </c>
      <c r="Z55" s="24"/>
      <c r="AA55" s="22"/>
      <c r="AB55" s="79">
        <f t="shared" si="4"/>
        <v>43628.906130075629</v>
      </c>
      <c r="AC55" s="79">
        <f t="shared" si="5"/>
        <v>43628.781130075629</v>
      </c>
      <c r="AD55" s="25">
        <f t="shared" si="15"/>
        <v>1.2707134089650935</v>
      </c>
      <c r="AE55" s="79">
        <f t="shared" si="6"/>
        <v>43628.906130075629</v>
      </c>
      <c r="AF55" s="79">
        <f t="shared" si="7"/>
        <v>43628.781130075629</v>
      </c>
      <c r="AG55" s="25">
        <f t="shared" si="16"/>
        <v>1.2707134089650935</v>
      </c>
      <c r="AH55" s="14">
        <f t="shared" si="8"/>
        <v>1.153363200000003E-2</v>
      </c>
      <c r="AI55" s="14">
        <f t="shared" si="9"/>
        <v>1.3840358400000036E-3</v>
      </c>
      <c r="AJ55" s="14">
        <f t="shared" si="17"/>
        <v>1.2917667840000034E-2</v>
      </c>
      <c r="AK55" s="29"/>
      <c r="AL55" s="30"/>
      <c r="AM55" s="6"/>
      <c r="AN55" s="31"/>
      <c r="AO55" s="6">
        <f t="shared" si="10"/>
        <v>23.8</v>
      </c>
      <c r="AP55" s="74">
        <f t="shared" si="11"/>
        <v>3.0000000000000001E-3</v>
      </c>
    </row>
    <row r="56" spans="1:42" hidden="1" x14ac:dyDescent="0.3">
      <c r="C56" s="14"/>
      <c r="D56" s="14"/>
      <c r="E56" s="14"/>
      <c r="F56" s="32"/>
      <c r="G56" s="33">
        <f t="shared" si="1"/>
        <v>19.481973044690676</v>
      </c>
      <c r="H56" s="6"/>
      <c r="I56" s="84"/>
      <c r="J56" t="s">
        <v>133</v>
      </c>
      <c r="K56" s="6">
        <v>43.8</v>
      </c>
      <c r="L56" s="26">
        <f t="shared" si="24"/>
        <v>386.11338980354725</v>
      </c>
      <c r="M56" s="6">
        <f t="shared" si="18"/>
        <v>621.38926719999995</v>
      </c>
      <c r="N56" s="6">
        <f t="shared" si="12"/>
        <v>10.600000000000023</v>
      </c>
      <c r="O56" s="6">
        <f t="shared" si="13"/>
        <v>17.059046400000039</v>
      </c>
      <c r="P56" s="6">
        <f t="shared" si="19"/>
        <v>544.24247594050735</v>
      </c>
      <c r="Q56" s="6">
        <f t="shared" si="2"/>
        <v>875.87336319999997</v>
      </c>
      <c r="R56" s="1">
        <v>2779</v>
      </c>
      <c r="S56" s="1">
        <v>496</v>
      </c>
      <c r="T56" s="1">
        <v>3</v>
      </c>
      <c r="U56" s="6">
        <f t="shared" si="14"/>
        <v>496</v>
      </c>
      <c r="V56" s="20">
        <v>0.01</v>
      </c>
      <c r="W56" s="20">
        <v>2.3E-2</v>
      </c>
      <c r="X56" s="21" t="s">
        <v>44</v>
      </c>
      <c r="Y56" s="22">
        <f t="shared" si="3"/>
        <v>0.125</v>
      </c>
      <c r="Z56" s="24"/>
      <c r="AA56" s="22"/>
      <c r="AB56" s="79">
        <f t="shared" si="4"/>
        <v>43628.936748876862</v>
      </c>
      <c r="AC56" s="79">
        <f t="shared" si="5"/>
        <v>43628.811748876862</v>
      </c>
      <c r="AD56" s="25">
        <f t="shared" si="15"/>
        <v>1.3013322101978702</v>
      </c>
      <c r="AE56" s="79">
        <f t="shared" si="6"/>
        <v>43628.936748876862</v>
      </c>
      <c r="AF56" s="79">
        <f t="shared" si="7"/>
        <v>43628.811748876862</v>
      </c>
      <c r="AG56" s="25">
        <f t="shared" si="16"/>
        <v>1.3013322101978702</v>
      </c>
      <c r="AH56" s="14">
        <f t="shared" si="8"/>
        <v>2.7338215384615446E-2</v>
      </c>
      <c r="AI56" s="14">
        <f t="shared" si="9"/>
        <v>3.2805858461538535E-3</v>
      </c>
      <c r="AJ56" s="14">
        <f t="shared" si="17"/>
        <v>3.0618801230769301E-2</v>
      </c>
      <c r="AK56" s="29">
        <v>26</v>
      </c>
      <c r="AL56" s="30"/>
      <c r="AM56" s="6"/>
      <c r="AN56" s="31"/>
      <c r="AO56" s="6">
        <f t="shared" si="10"/>
        <v>21</v>
      </c>
      <c r="AP56" s="74">
        <f t="shared" si="11"/>
        <v>0.01</v>
      </c>
    </row>
    <row r="57" spans="1:42" hidden="1" x14ac:dyDescent="0.3">
      <c r="C57" s="14"/>
      <c r="D57" s="14"/>
      <c r="E57" s="14"/>
      <c r="F57" s="32"/>
      <c r="G57" s="33">
        <f t="shared" si="1"/>
        <v>19.543932788714301</v>
      </c>
      <c r="H57" s="6"/>
      <c r="I57" s="84"/>
      <c r="J57" t="s">
        <v>134</v>
      </c>
      <c r="K57" s="6">
        <v>44.9</v>
      </c>
      <c r="L57" s="26">
        <f t="shared" si="24"/>
        <v>387.21338980354722</v>
      </c>
      <c r="M57" s="6">
        <f t="shared" si="18"/>
        <v>623.15954559999989</v>
      </c>
      <c r="N57" s="6">
        <f t="shared" si="12"/>
        <v>1.0999999999999659</v>
      </c>
      <c r="O57" s="6">
        <f t="shared" si="13"/>
        <v>1.7702783999999452</v>
      </c>
      <c r="P57" s="6">
        <f t="shared" si="19"/>
        <v>543.14247594050744</v>
      </c>
      <c r="Q57" s="6">
        <f t="shared" si="2"/>
        <v>874.10308480000003</v>
      </c>
      <c r="R57" s="1">
        <v>2723</v>
      </c>
      <c r="S57" s="1">
        <v>0</v>
      </c>
      <c r="T57" s="1">
        <v>51</v>
      </c>
      <c r="U57" s="6">
        <f t="shared" si="14"/>
        <v>-56</v>
      </c>
      <c r="V57" s="20">
        <v>-0.01</v>
      </c>
      <c r="W57" s="20">
        <v>-3.0000000000000001E-3</v>
      </c>
      <c r="X57" s="21" t="s">
        <v>44</v>
      </c>
      <c r="Y57" s="22">
        <f t="shared" si="3"/>
        <v>0.125</v>
      </c>
      <c r="Z57" s="24"/>
      <c r="AA57" s="22"/>
      <c r="AB57" s="79">
        <f t="shared" si="4"/>
        <v>43628.939330532863</v>
      </c>
      <c r="AC57" s="79">
        <f t="shared" si="5"/>
        <v>43628.814330532863</v>
      </c>
      <c r="AD57" s="25">
        <f t="shared" si="15"/>
        <v>1.3039138661988545</v>
      </c>
      <c r="AE57" s="79">
        <f t="shared" si="6"/>
        <v>43628.939330532863</v>
      </c>
      <c r="AF57" s="79">
        <f t="shared" si="7"/>
        <v>43628.814330532863</v>
      </c>
      <c r="AG57" s="25">
        <f t="shared" si="16"/>
        <v>1.3039138661988545</v>
      </c>
      <c r="AH57" s="14">
        <f t="shared" si="8"/>
        <v>2.3050499999999288E-3</v>
      </c>
      <c r="AI57" s="14">
        <f t="shared" si="9"/>
        <v>2.7660599999999142E-4</v>
      </c>
      <c r="AJ57" s="14">
        <f t="shared" si="17"/>
        <v>2.5816559999999201E-3</v>
      </c>
      <c r="AK57" s="29">
        <v>32</v>
      </c>
      <c r="AL57" s="30"/>
      <c r="AM57" s="6"/>
      <c r="AN57" s="31"/>
      <c r="AO57" s="6">
        <f t="shared" si="10"/>
        <v>30.5</v>
      </c>
      <c r="AP57" s="74">
        <f t="shared" si="11"/>
        <v>-0.01</v>
      </c>
    </row>
    <row r="58" spans="1:42" hidden="1" x14ac:dyDescent="0.3">
      <c r="C58" s="14"/>
      <c r="D58" s="14"/>
      <c r="E58" s="14"/>
      <c r="F58" s="32"/>
      <c r="G58" s="33">
        <f t="shared" si="1"/>
        <v>19.652080705447588</v>
      </c>
      <c r="H58" s="6"/>
      <c r="I58" s="84"/>
      <c r="J58" t="s">
        <v>135</v>
      </c>
      <c r="K58" s="6">
        <v>46.4</v>
      </c>
      <c r="L58" s="26">
        <f t="shared" si="24"/>
        <v>388.71338980354722</v>
      </c>
      <c r="M58" s="6">
        <f t="shared" si="18"/>
        <v>625.57356159999995</v>
      </c>
      <c r="N58" s="6">
        <f t="shared" si="12"/>
        <v>1.5</v>
      </c>
      <c r="O58" s="6">
        <f t="shared" si="13"/>
        <v>2.4140160000000002</v>
      </c>
      <c r="P58" s="6">
        <f t="shared" si="19"/>
        <v>541.64247594050744</v>
      </c>
      <c r="Q58" s="6">
        <f t="shared" si="2"/>
        <v>871.68906880000009</v>
      </c>
      <c r="R58" s="1">
        <v>2770</v>
      </c>
      <c r="S58" s="1">
        <v>46</v>
      </c>
      <c r="T58" s="1">
        <v>4</v>
      </c>
      <c r="U58" s="6">
        <f t="shared" si="14"/>
        <v>47</v>
      </c>
      <c r="V58" s="20">
        <v>3.0000000000000001E-3</v>
      </c>
      <c r="W58" s="20">
        <v>7.0000000000000001E-3</v>
      </c>
      <c r="X58" s="21" t="s">
        <v>44</v>
      </c>
      <c r="Y58" s="22">
        <f t="shared" si="3"/>
        <v>0.125</v>
      </c>
      <c r="Z58" s="24"/>
      <c r="AA58" s="22"/>
      <c r="AB58" s="79">
        <f t="shared" si="4"/>
        <v>43628.94383669606</v>
      </c>
      <c r="AC58" s="79">
        <f t="shared" si="5"/>
        <v>43628.81883669606</v>
      </c>
      <c r="AD58" s="25">
        <f t="shared" si="15"/>
        <v>1.3084200293960748</v>
      </c>
      <c r="AE58" s="79">
        <f t="shared" si="6"/>
        <v>43628.94383669606</v>
      </c>
      <c r="AF58" s="79">
        <f t="shared" si="7"/>
        <v>43628.81883669606</v>
      </c>
      <c r="AG58" s="25">
        <f t="shared" si="16"/>
        <v>1.3084200293960748</v>
      </c>
      <c r="AH58" s="14">
        <f t="shared" si="8"/>
        <v>4.0233600000000001E-3</v>
      </c>
      <c r="AI58" s="14">
        <f t="shared" si="9"/>
        <v>4.8280319999999998E-4</v>
      </c>
      <c r="AJ58" s="14">
        <f t="shared" si="17"/>
        <v>4.5061631999999997E-3</v>
      </c>
      <c r="AK58" s="29"/>
      <c r="AL58" s="30"/>
      <c r="AM58" s="6"/>
      <c r="AN58" s="31"/>
      <c r="AO58" s="6">
        <f t="shared" si="10"/>
        <v>23.8</v>
      </c>
      <c r="AP58" s="74">
        <f t="shared" si="11"/>
        <v>3.0000000000000001E-3</v>
      </c>
    </row>
    <row r="59" spans="1:42" x14ac:dyDescent="0.3">
      <c r="A59" t="s">
        <v>17</v>
      </c>
      <c r="B59">
        <v>1</v>
      </c>
      <c r="C59" s="14">
        <v>0.11666666666666665</v>
      </c>
      <c r="D59" s="14">
        <f>SUM(AJ51:AJ59)</f>
        <v>0.15535214274461551</v>
      </c>
      <c r="E59" s="14"/>
      <c r="F59" s="34"/>
      <c r="G59" s="33">
        <f t="shared" si="1"/>
        <v>20.081899349112064</v>
      </c>
      <c r="H59" s="6"/>
      <c r="I59" s="84"/>
      <c r="J59" t="s">
        <v>31</v>
      </c>
      <c r="K59" s="6">
        <v>52.6</v>
      </c>
      <c r="L59" s="26">
        <f t="shared" si="24"/>
        <v>394.91338980354726</v>
      </c>
      <c r="M59" s="6">
        <f t="shared" si="18"/>
        <v>635.55149440000002</v>
      </c>
      <c r="N59" s="6">
        <f t="shared" si="12"/>
        <v>6.2000000000000455</v>
      </c>
      <c r="O59" s="6">
        <f t="shared" si="13"/>
        <v>9.9779328000000742</v>
      </c>
      <c r="P59" s="6">
        <f t="shared" si="19"/>
        <v>535.44247594050739</v>
      </c>
      <c r="Q59" s="6">
        <f t="shared" si="2"/>
        <v>861.71113600000001</v>
      </c>
      <c r="R59" s="1">
        <v>3050.3999999999996</v>
      </c>
      <c r="S59" s="1">
        <v>271</v>
      </c>
      <c r="T59" s="1">
        <v>0</v>
      </c>
      <c r="U59" s="6">
        <f t="shared" si="14"/>
        <v>280.39999999999964</v>
      </c>
      <c r="V59" s="20">
        <v>7.0000000000000001E-3</v>
      </c>
      <c r="W59" s="20">
        <v>1.0999999999999999E-2</v>
      </c>
      <c r="X59" s="21" t="s">
        <v>44</v>
      </c>
      <c r="Y59" s="22">
        <f t="shared" si="3"/>
        <v>0.125</v>
      </c>
      <c r="Z59" s="24"/>
      <c r="AA59" s="22"/>
      <c r="AB59" s="79">
        <f t="shared" si="4"/>
        <v>43628.961745806213</v>
      </c>
      <c r="AC59" s="79">
        <f t="shared" si="5"/>
        <v>43628.836745806213</v>
      </c>
      <c r="AD59" s="25">
        <f t="shared" si="15"/>
        <v>1.3263291395487613</v>
      </c>
      <c r="AE59" s="79">
        <f t="shared" si="6"/>
        <v>43628.961745806213</v>
      </c>
      <c r="AF59" s="79">
        <f t="shared" si="7"/>
        <v>43628.836745806213</v>
      </c>
      <c r="AG59" s="25">
        <f t="shared" si="16"/>
        <v>1.3263291395487613</v>
      </c>
      <c r="AH59" s="14">
        <f t="shared" si="8"/>
        <v>1.5990276923077043E-2</v>
      </c>
      <c r="AI59" s="14">
        <f t="shared" si="9"/>
        <v>1.9188332307692451E-3</v>
      </c>
      <c r="AJ59" s="14">
        <f t="shared" si="17"/>
        <v>1.7909110153846289E-2</v>
      </c>
      <c r="AK59" s="29">
        <v>26</v>
      </c>
      <c r="AL59" s="30"/>
      <c r="AM59" s="6"/>
      <c r="AN59" s="31"/>
      <c r="AO59" s="6">
        <f t="shared" si="10"/>
        <v>22.2</v>
      </c>
      <c r="AP59" s="74">
        <f t="shared" si="11"/>
        <v>7.0000000000000001E-3</v>
      </c>
    </row>
    <row r="60" spans="1:42" hidden="1" x14ac:dyDescent="0.3">
      <c r="C60" s="14"/>
      <c r="D60" s="14"/>
      <c r="E60" s="14"/>
      <c r="F60" s="34" t="s">
        <v>64</v>
      </c>
      <c r="G60" s="33">
        <f t="shared" si="1"/>
        <v>21.139345646719448</v>
      </c>
      <c r="H60" s="6"/>
      <c r="I60" s="84"/>
      <c r="J60" t="s">
        <v>58</v>
      </c>
      <c r="K60" s="6">
        <v>8.8000000000000007</v>
      </c>
      <c r="L60" s="26">
        <f>$L$59+K60</f>
        <v>403.71338980354727</v>
      </c>
      <c r="M60" s="6">
        <f t="shared" si="18"/>
        <v>649.71372159999999</v>
      </c>
      <c r="N60" s="6">
        <f t="shared" si="12"/>
        <v>8.8000000000000114</v>
      </c>
      <c r="O60" s="6">
        <f t="shared" si="13"/>
        <v>14.16222720000002</v>
      </c>
      <c r="P60" s="6">
        <f t="shared" si="19"/>
        <v>526.64247594050744</v>
      </c>
      <c r="Q60" s="6">
        <f t="shared" si="2"/>
        <v>847.54890880000005</v>
      </c>
      <c r="R60" s="1">
        <v>4854.3999999999996</v>
      </c>
      <c r="S60" s="1">
        <v>2040.1599999999999</v>
      </c>
      <c r="T60" s="1">
        <v>240</v>
      </c>
      <c r="U60" s="6">
        <f t="shared" si="14"/>
        <v>1804</v>
      </c>
      <c r="V60" s="20">
        <v>5.2999999999999999E-2</v>
      </c>
      <c r="W60" s="20">
        <v>0.17</v>
      </c>
      <c r="X60" s="21" t="s">
        <v>44</v>
      </c>
      <c r="Y60" s="22">
        <f t="shared" si="3"/>
        <v>0.125</v>
      </c>
      <c r="Z60" s="24"/>
      <c r="AA60" s="22"/>
      <c r="AB60" s="79">
        <f t="shared" si="4"/>
        <v>43629.005806068613</v>
      </c>
      <c r="AC60" s="79">
        <f t="shared" si="5"/>
        <v>43628.880806068613</v>
      </c>
      <c r="AD60" s="25">
        <f t="shared" si="15"/>
        <v>1.370389401949069</v>
      </c>
      <c r="AE60" s="79">
        <f t="shared" si="6"/>
        <v>43629.005806068613</v>
      </c>
      <c r="AF60" s="79">
        <f t="shared" si="7"/>
        <v>43628.880806068613</v>
      </c>
      <c r="AG60" s="25">
        <f t="shared" si="16"/>
        <v>1.370389401949069</v>
      </c>
      <c r="AH60" s="14">
        <f t="shared" si="8"/>
        <v>3.9339520000000051E-2</v>
      </c>
      <c r="AI60" s="14">
        <f t="shared" si="9"/>
        <v>4.7207424000000062E-3</v>
      </c>
      <c r="AJ60" s="14">
        <f t="shared" si="17"/>
        <v>4.4060262400000057E-2</v>
      </c>
      <c r="AK60" s="29">
        <v>15</v>
      </c>
      <c r="AL60" s="30"/>
      <c r="AM60" s="6"/>
      <c r="AN60" s="31"/>
      <c r="AO60" s="6">
        <f t="shared" si="10"/>
        <v>3.8000000000000007</v>
      </c>
      <c r="AP60" s="74">
        <f t="shared" si="11"/>
        <v>5.2999999999999999E-2</v>
      </c>
    </row>
    <row r="61" spans="1:42" hidden="1" x14ac:dyDescent="0.3">
      <c r="C61" s="14"/>
      <c r="D61" s="14"/>
      <c r="E61" s="14"/>
      <c r="F61" s="34"/>
      <c r="G61" s="33">
        <f t="shared" si="1"/>
        <v>21.781473902694415</v>
      </c>
      <c r="H61" s="6"/>
      <c r="I61" s="84"/>
      <c r="J61" t="s">
        <v>170</v>
      </c>
      <c r="K61" s="6">
        <v>20.2</v>
      </c>
      <c r="L61" s="26">
        <f>$L$59+K61</f>
        <v>415.11338980354725</v>
      </c>
      <c r="M61" s="6">
        <f t="shared" si="18"/>
        <v>668.06024319999995</v>
      </c>
      <c r="N61" s="6">
        <f t="shared" si="12"/>
        <v>11.399999999999977</v>
      </c>
      <c r="O61" s="6">
        <f t="shared" si="13"/>
        <v>18.346521599999964</v>
      </c>
      <c r="P61" s="6">
        <f t="shared" si="19"/>
        <v>515.24247594050735</v>
      </c>
      <c r="Q61" s="6">
        <f t="shared" si="2"/>
        <v>829.20238719999986</v>
      </c>
      <c r="R61" s="1">
        <v>4073</v>
      </c>
      <c r="S61" s="1">
        <v>243</v>
      </c>
      <c r="T61" s="1">
        <v>1024</v>
      </c>
      <c r="U61" s="6">
        <f t="shared" si="14"/>
        <v>-781.39999999999964</v>
      </c>
      <c r="V61" s="20">
        <v>-1.0999999999999999E-2</v>
      </c>
      <c r="W61" s="20">
        <v>0.06</v>
      </c>
      <c r="X61" s="21" t="s">
        <v>44</v>
      </c>
      <c r="Y61" s="22">
        <f t="shared" si="3"/>
        <v>0.125</v>
      </c>
      <c r="Z61" s="24"/>
      <c r="AA61" s="22"/>
      <c r="AB61" s="79">
        <f t="shared" si="4"/>
        <v>43629.032561412612</v>
      </c>
      <c r="AC61" s="79">
        <f t="shared" si="5"/>
        <v>43628.907561412612</v>
      </c>
      <c r="AD61" s="25">
        <f t="shared" si="15"/>
        <v>1.397144745948026</v>
      </c>
      <c r="AE61" s="79">
        <f t="shared" si="6"/>
        <v>43629.032561412612</v>
      </c>
      <c r="AF61" s="79">
        <f t="shared" si="7"/>
        <v>43628.907561412612</v>
      </c>
      <c r="AG61" s="25">
        <f t="shared" si="16"/>
        <v>1.397144745948026</v>
      </c>
      <c r="AH61" s="14">
        <f t="shared" si="8"/>
        <v>2.3888699999999954E-2</v>
      </c>
      <c r="AI61" s="14">
        <f t="shared" si="9"/>
        <v>2.8666439999999942E-3</v>
      </c>
      <c r="AJ61" s="14">
        <f t="shared" si="17"/>
        <v>2.6755343999999948E-2</v>
      </c>
      <c r="AK61" s="29">
        <v>32</v>
      </c>
      <c r="AL61" s="30"/>
      <c r="AM61" s="6"/>
      <c r="AN61" s="31"/>
      <c r="AO61" s="6">
        <f t="shared" si="10"/>
        <v>31.05</v>
      </c>
      <c r="AP61" s="74">
        <f t="shared" si="11"/>
        <v>-1.0999999999999999E-2</v>
      </c>
    </row>
    <row r="62" spans="1:42" hidden="1" x14ac:dyDescent="0.3">
      <c r="C62" s="14"/>
      <c r="D62" s="14"/>
      <c r="E62" s="14"/>
      <c r="F62" s="34"/>
      <c r="G62" s="33">
        <f t="shared" si="1"/>
        <v>21.882411958300509</v>
      </c>
      <c r="H62" s="6"/>
      <c r="I62" s="84"/>
      <c r="J62" t="s">
        <v>171</v>
      </c>
      <c r="K62" s="6">
        <v>21.6</v>
      </c>
      <c r="L62" s="26">
        <f t="shared" ref="L62:L66" si="25">$L$59+K62</f>
        <v>416.51338980354728</v>
      </c>
      <c r="M62" s="6">
        <f t="shared" si="18"/>
        <v>670.31332480000003</v>
      </c>
      <c r="N62" s="6">
        <f t="shared" si="12"/>
        <v>1.4000000000000341</v>
      </c>
      <c r="O62" s="6">
        <f t="shared" si="13"/>
        <v>2.2530816000000549</v>
      </c>
      <c r="P62" s="6">
        <f t="shared" si="19"/>
        <v>513.84247594050737</v>
      </c>
      <c r="Q62" s="6">
        <f t="shared" si="2"/>
        <v>826.9493056</v>
      </c>
      <c r="R62" s="1">
        <v>4102</v>
      </c>
      <c r="S62" s="1">
        <v>90</v>
      </c>
      <c r="T62" s="1">
        <v>58</v>
      </c>
      <c r="U62" s="6">
        <f t="shared" si="14"/>
        <v>29</v>
      </c>
      <c r="V62" s="20">
        <v>4.0000000000000001E-3</v>
      </c>
      <c r="W62" s="20">
        <v>3.9E-2</v>
      </c>
      <c r="X62" s="21" t="s">
        <v>44</v>
      </c>
      <c r="Y62" s="22">
        <f t="shared" si="3"/>
        <v>0.125</v>
      </c>
      <c r="Z62" s="24"/>
      <c r="AA62" s="22"/>
      <c r="AB62" s="79">
        <f t="shared" si="4"/>
        <v>43629.036767164929</v>
      </c>
      <c r="AC62" s="79">
        <f t="shared" si="5"/>
        <v>43628.911767164929</v>
      </c>
      <c r="AD62" s="25">
        <f t="shared" si="15"/>
        <v>1.4013504982649465</v>
      </c>
      <c r="AE62" s="79">
        <f t="shared" si="6"/>
        <v>43629.036767164929</v>
      </c>
      <c r="AF62" s="79">
        <f t="shared" si="7"/>
        <v>43628.911767164929</v>
      </c>
      <c r="AG62" s="25">
        <f t="shared" si="16"/>
        <v>1.4013504982649465</v>
      </c>
      <c r="AH62" s="14">
        <f t="shared" si="8"/>
        <v>3.7551360000000916E-3</v>
      </c>
      <c r="AI62" s="14">
        <f t="shared" si="9"/>
        <v>4.5061632000001096E-4</v>
      </c>
      <c r="AJ62" s="14">
        <f t="shared" si="17"/>
        <v>4.2057523200001029E-3</v>
      </c>
      <c r="AK62" s="29"/>
      <c r="AL62" s="30"/>
      <c r="AM62" s="6"/>
      <c r="AN62" s="31"/>
      <c r="AO62" s="6">
        <f t="shared" si="10"/>
        <v>23.4</v>
      </c>
      <c r="AP62" s="74">
        <f t="shared" si="11"/>
        <v>4.0000000000000001E-3</v>
      </c>
    </row>
    <row r="63" spans="1:42" hidden="1" x14ac:dyDescent="0.3">
      <c r="C63" s="14"/>
      <c r="D63" s="14"/>
      <c r="E63" s="14"/>
      <c r="F63" s="34"/>
      <c r="G63" s="33">
        <f t="shared" si="1"/>
        <v>22.138245739974082</v>
      </c>
      <c r="H63" s="6"/>
      <c r="I63" s="84"/>
      <c r="J63" t="s">
        <v>172</v>
      </c>
      <c r="K63" s="6">
        <v>26</v>
      </c>
      <c r="L63" s="26">
        <f t="shared" si="25"/>
        <v>420.91338980354726</v>
      </c>
      <c r="M63" s="6">
        <f t="shared" si="18"/>
        <v>677.39443840000001</v>
      </c>
      <c r="N63" s="6">
        <f t="shared" si="12"/>
        <v>4.3999999999999773</v>
      </c>
      <c r="O63" s="6">
        <f t="shared" si="13"/>
        <v>7.0811135999999637</v>
      </c>
      <c r="P63" s="6">
        <f t="shared" si="19"/>
        <v>509.44247594050739</v>
      </c>
      <c r="Q63" s="6">
        <f t="shared" si="2"/>
        <v>819.86819200000002</v>
      </c>
      <c r="R63" s="1">
        <v>3926</v>
      </c>
      <c r="S63" s="1">
        <v>101</v>
      </c>
      <c r="T63" s="1">
        <v>263</v>
      </c>
      <c r="U63" s="6">
        <f t="shared" si="14"/>
        <v>-176</v>
      </c>
      <c r="V63" s="20">
        <v>-8.9999999999999993E-3</v>
      </c>
      <c r="W63" s="20">
        <v>2.1000000000000001E-2</v>
      </c>
      <c r="X63" s="21" t="s">
        <v>44</v>
      </c>
      <c r="Y63" s="22">
        <f t="shared" si="3"/>
        <v>0.125</v>
      </c>
      <c r="Z63" s="24"/>
      <c r="AA63" s="22"/>
      <c r="AB63" s="79">
        <f t="shared" si="4"/>
        <v>43629.047426905832</v>
      </c>
      <c r="AC63" s="79">
        <f t="shared" si="5"/>
        <v>43628.922426905832</v>
      </c>
      <c r="AD63" s="25">
        <f t="shared" si="15"/>
        <v>1.412010239168012</v>
      </c>
      <c r="AE63" s="79">
        <f t="shared" si="6"/>
        <v>43629.047426905832</v>
      </c>
      <c r="AF63" s="79">
        <f t="shared" si="7"/>
        <v>43628.922426905832</v>
      </c>
      <c r="AG63" s="25">
        <f t="shared" si="16"/>
        <v>1.412010239168012</v>
      </c>
      <c r="AH63" s="14">
        <f t="shared" si="8"/>
        <v>9.5176258064515636E-3</v>
      </c>
      <c r="AI63" s="14">
        <f t="shared" si="9"/>
        <v>1.1421150967741876E-3</v>
      </c>
      <c r="AJ63" s="14">
        <f t="shared" si="17"/>
        <v>1.0659740903225752E-2</v>
      </c>
      <c r="AK63" s="29">
        <v>31</v>
      </c>
      <c r="AL63" s="30"/>
      <c r="AM63" s="6"/>
      <c r="AN63" s="31"/>
      <c r="AO63" s="6">
        <f t="shared" si="10"/>
        <v>29.95</v>
      </c>
      <c r="AP63" s="74">
        <f t="shared" si="11"/>
        <v>-8.9999999999999993E-3</v>
      </c>
    </row>
    <row r="64" spans="1:42" hidden="1" x14ac:dyDescent="0.3">
      <c r="C64" s="14"/>
      <c r="D64" s="14"/>
      <c r="E64" s="14"/>
      <c r="F64" s="34"/>
      <c r="G64" s="33">
        <f t="shared" si="1"/>
        <v>22.602727177552879</v>
      </c>
      <c r="H64" s="6"/>
      <c r="I64" s="85"/>
      <c r="J64" t="s">
        <v>173</v>
      </c>
      <c r="K64" s="6">
        <v>32.700000000000003</v>
      </c>
      <c r="L64" s="26">
        <f t="shared" si="25"/>
        <v>427.61338980354725</v>
      </c>
      <c r="M64" s="6">
        <f t="shared" si="18"/>
        <v>688.17704319999996</v>
      </c>
      <c r="N64" s="6">
        <f t="shared" si="12"/>
        <v>6.6999999999999886</v>
      </c>
      <c r="O64" s="6">
        <f t="shared" si="13"/>
        <v>10.782604799999982</v>
      </c>
      <c r="P64" s="6">
        <f t="shared" si="19"/>
        <v>502.7424759405074</v>
      </c>
      <c r="Q64" s="6">
        <f t="shared" si="2"/>
        <v>809.08558719999996</v>
      </c>
      <c r="R64" s="1">
        <v>4261</v>
      </c>
      <c r="S64" s="1">
        <v>457</v>
      </c>
      <c r="T64" s="1">
        <v>125</v>
      </c>
      <c r="U64" s="6">
        <f t="shared" si="14"/>
        <v>335</v>
      </c>
      <c r="V64" s="20">
        <v>1.2E-2</v>
      </c>
      <c r="W64" s="20">
        <v>4.4999999999999998E-2</v>
      </c>
      <c r="X64" s="21" t="s">
        <v>44</v>
      </c>
      <c r="Y64" s="22">
        <f t="shared" si="3"/>
        <v>0.125</v>
      </c>
      <c r="Z64" s="24"/>
      <c r="AA64" s="22"/>
      <c r="AB64" s="79">
        <f t="shared" si="4"/>
        <v>43629.066780299065</v>
      </c>
      <c r="AC64" s="79">
        <f t="shared" si="5"/>
        <v>43628.941780299065</v>
      </c>
      <c r="AD64" s="25">
        <f t="shared" si="15"/>
        <v>1.4313636324004619</v>
      </c>
      <c r="AE64" s="79">
        <f t="shared" si="6"/>
        <v>43629.066780299065</v>
      </c>
      <c r="AF64" s="79">
        <f t="shared" si="7"/>
        <v>43628.941780299065</v>
      </c>
      <c r="AG64" s="25">
        <f t="shared" si="16"/>
        <v>1.4313636324004619</v>
      </c>
      <c r="AH64" s="14">
        <f t="shared" si="8"/>
        <v>1.7279815384615354E-2</v>
      </c>
      <c r="AI64" s="14">
        <f t="shared" si="9"/>
        <v>2.0735778461538424E-3</v>
      </c>
      <c r="AJ64" s="14">
        <f t="shared" si="17"/>
        <v>1.9353393230769195E-2</v>
      </c>
      <c r="AK64" s="29">
        <v>26</v>
      </c>
      <c r="AL64" s="30"/>
      <c r="AM64" s="6"/>
      <c r="AN64" s="31"/>
      <c r="AO64" s="6">
        <f t="shared" si="10"/>
        <v>20.2</v>
      </c>
      <c r="AP64" s="74">
        <f t="shared" si="11"/>
        <v>1.2E-2</v>
      </c>
    </row>
    <row r="65" spans="1:42" hidden="1" x14ac:dyDescent="0.3">
      <c r="C65" s="14"/>
      <c r="D65" s="14"/>
      <c r="E65" s="14"/>
      <c r="F65" s="34" t="s">
        <v>64</v>
      </c>
      <c r="G65" s="33">
        <f t="shared" si="1"/>
        <v>23.658456841483712</v>
      </c>
      <c r="H65" s="6"/>
      <c r="I65" s="85"/>
      <c r="J65" t="s">
        <v>59</v>
      </c>
      <c r="K65" s="6">
        <v>45</v>
      </c>
      <c r="L65" s="26">
        <f t="shared" si="25"/>
        <v>439.91338980354726</v>
      </c>
      <c r="M65" s="6">
        <f t="shared" si="18"/>
        <v>707.97197440000002</v>
      </c>
      <c r="N65" s="6">
        <f t="shared" si="12"/>
        <v>12.300000000000011</v>
      </c>
      <c r="O65" s="6">
        <f t="shared" si="13"/>
        <v>19.794931200000018</v>
      </c>
      <c r="P65" s="6">
        <f t="shared" si="19"/>
        <v>490.44247594050739</v>
      </c>
      <c r="Q65" s="6">
        <f t="shared" si="2"/>
        <v>789.29065600000001</v>
      </c>
      <c r="R65" s="1">
        <v>6074.5599999999995</v>
      </c>
      <c r="S65" s="1">
        <v>1917</v>
      </c>
      <c r="T65" s="1">
        <v>132</v>
      </c>
      <c r="U65" s="6">
        <f t="shared" si="14"/>
        <v>1813.5599999999995</v>
      </c>
      <c r="V65" s="20">
        <v>3.2000000000000001E-2</v>
      </c>
      <c r="W65" s="20">
        <v>0.111</v>
      </c>
      <c r="X65" s="21" t="s">
        <v>44</v>
      </c>
      <c r="Y65" s="22">
        <f t="shared" si="3"/>
        <v>0.125</v>
      </c>
      <c r="Z65" s="24"/>
      <c r="AA65" s="22"/>
      <c r="AB65" s="79">
        <f t="shared" si="4"/>
        <v>43629.110769035062</v>
      </c>
      <c r="AC65" s="79">
        <f t="shared" si="5"/>
        <v>43628.985769035062</v>
      </c>
      <c r="AD65" s="25">
        <f t="shared" si="15"/>
        <v>1.47535236839758</v>
      </c>
      <c r="AE65" s="79">
        <f t="shared" si="6"/>
        <v>43629.110769035062</v>
      </c>
      <c r="AF65" s="79">
        <f t="shared" si="7"/>
        <v>43628.985769035062</v>
      </c>
      <c r="AG65" s="25">
        <f t="shared" si="16"/>
        <v>1.47535236839758</v>
      </c>
      <c r="AH65" s="14">
        <f t="shared" si="8"/>
        <v>3.9275657142857183E-2</v>
      </c>
      <c r="AI65" s="14">
        <f t="shared" si="9"/>
        <v>4.7130788571428618E-3</v>
      </c>
      <c r="AJ65" s="14">
        <f t="shared" si="17"/>
        <v>4.3988736000000042E-2</v>
      </c>
      <c r="AK65" s="29">
        <v>21</v>
      </c>
      <c r="AL65" s="30"/>
      <c r="AM65" s="6"/>
      <c r="AN65" s="31"/>
      <c r="AO65" s="6">
        <f t="shared" si="10"/>
        <v>12.2</v>
      </c>
      <c r="AP65" s="74">
        <f t="shared" si="11"/>
        <v>3.2000000000000001E-2</v>
      </c>
    </row>
    <row r="66" spans="1:42" x14ac:dyDescent="0.3">
      <c r="A66" t="s">
        <v>18</v>
      </c>
      <c r="B66">
        <v>1</v>
      </c>
      <c r="C66" s="14">
        <v>0.12638888888888888</v>
      </c>
      <c r="D66" s="14">
        <f>SUM(AJ60:AJ66)</f>
        <v>0.15934985285399511</v>
      </c>
      <c r="E66" s="14"/>
      <c r="G66" s="33">
        <f t="shared" si="1"/>
        <v>23.906295817403588</v>
      </c>
      <c r="H66" s="6"/>
      <c r="I66" s="84"/>
      <c r="J66" t="s">
        <v>32</v>
      </c>
      <c r="K66" s="6">
        <v>50.5</v>
      </c>
      <c r="L66" s="26">
        <f t="shared" si="25"/>
        <v>445.41338980354726</v>
      </c>
      <c r="M66" s="6">
        <f t="shared" si="18"/>
        <v>716.82336640000005</v>
      </c>
      <c r="N66" s="6">
        <f t="shared" si="12"/>
        <v>5.5</v>
      </c>
      <c r="O66" s="6">
        <f t="shared" si="13"/>
        <v>8.8513920000000006</v>
      </c>
      <c r="P66" s="6">
        <f t="shared" si="19"/>
        <v>484.94247594050739</v>
      </c>
      <c r="Q66" s="6">
        <f t="shared" si="2"/>
        <v>780.43926399999998</v>
      </c>
      <c r="R66" s="1">
        <v>5434.96</v>
      </c>
      <c r="S66" s="1">
        <v>178</v>
      </c>
      <c r="T66" s="1">
        <v>866</v>
      </c>
      <c r="U66" s="6">
        <f t="shared" si="14"/>
        <v>-639.59999999999945</v>
      </c>
      <c r="V66" s="20">
        <v>-2.3E-2</v>
      </c>
      <c r="W66" s="20">
        <v>4.8000000000000001E-2</v>
      </c>
      <c r="X66" s="21" t="s">
        <v>44</v>
      </c>
      <c r="Y66" s="22">
        <f t="shared" si="3"/>
        <v>0.125</v>
      </c>
      <c r="Z66" s="24"/>
      <c r="AA66" s="22"/>
      <c r="AB66" s="79">
        <f t="shared" si="4"/>
        <v>43629.121095659058</v>
      </c>
      <c r="AC66" s="79">
        <f t="shared" si="5"/>
        <v>43628.996095659058</v>
      </c>
      <c r="AD66" s="25">
        <f t="shared" si="15"/>
        <v>1.4856789923942415</v>
      </c>
      <c r="AE66" s="79">
        <f t="shared" si="6"/>
        <v>43629.121095659058</v>
      </c>
      <c r="AF66" s="79">
        <f t="shared" si="7"/>
        <v>43628.996095659058</v>
      </c>
      <c r="AG66" s="25">
        <f t="shared" si="16"/>
        <v>1.4856789923942415</v>
      </c>
      <c r="AH66" s="14">
        <f t="shared" si="8"/>
        <v>9.2201999999999996E-3</v>
      </c>
      <c r="AI66" s="14">
        <f t="shared" si="9"/>
        <v>1.1064239999999999E-3</v>
      </c>
      <c r="AJ66" s="14">
        <f t="shared" si="17"/>
        <v>1.0326624E-2</v>
      </c>
      <c r="AK66" s="29">
        <v>40</v>
      </c>
      <c r="AL66" s="30"/>
      <c r="AM66" s="6"/>
      <c r="AN66" s="31"/>
      <c r="AO66" s="6">
        <f t="shared" si="10"/>
        <v>37.65</v>
      </c>
      <c r="AP66" s="74">
        <f t="shared" si="11"/>
        <v>-2.3E-2</v>
      </c>
    </row>
    <row r="67" spans="1:42" hidden="1" x14ac:dyDescent="0.3">
      <c r="C67" s="14"/>
      <c r="D67" s="14"/>
      <c r="E67" s="14"/>
      <c r="G67" s="33">
        <f t="shared" si="1"/>
        <v>0.84357776306569576</v>
      </c>
      <c r="H67" s="6"/>
      <c r="I67" s="84"/>
      <c r="J67" t="s">
        <v>61</v>
      </c>
      <c r="K67" s="6">
        <v>13</v>
      </c>
      <c r="L67" s="26">
        <f>$L$66+K67</f>
        <v>458.41338980354726</v>
      </c>
      <c r="M67" s="6">
        <f t="shared" si="18"/>
        <v>737.74483840000005</v>
      </c>
      <c r="N67" s="6">
        <f t="shared" si="12"/>
        <v>13</v>
      </c>
      <c r="O67" s="6">
        <f t="shared" si="13"/>
        <v>20.921472000000001</v>
      </c>
      <c r="P67" s="6">
        <f t="shared" si="19"/>
        <v>471.94247594050739</v>
      </c>
      <c r="Q67" s="6">
        <f t="shared" si="2"/>
        <v>759.51779199999999</v>
      </c>
      <c r="R67" s="1">
        <v>4942.96</v>
      </c>
      <c r="S67" s="1">
        <v>324</v>
      </c>
      <c r="T67" s="1">
        <v>851</v>
      </c>
      <c r="U67" s="6">
        <f t="shared" si="14"/>
        <v>-492</v>
      </c>
      <c r="V67" s="20">
        <v>-8.0000000000000002E-3</v>
      </c>
      <c r="W67" s="20">
        <v>7.4999999999999997E-2</v>
      </c>
      <c r="X67" s="21" t="s">
        <v>44</v>
      </c>
      <c r="Y67" s="22">
        <f t="shared" si="3"/>
        <v>0.125</v>
      </c>
      <c r="Z67" s="24"/>
      <c r="AA67" s="22"/>
      <c r="AB67" s="79">
        <f t="shared" si="4"/>
        <v>43629.160149073461</v>
      </c>
      <c r="AC67" s="79">
        <f t="shared" si="5"/>
        <v>43629.035149073461</v>
      </c>
      <c r="AD67" s="25">
        <f t="shared" si="15"/>
        <v>1.5247324067968293</v>
      </c>
      <c r="AE67" s="79">
        <f t="shared" si="6"/>
        <v>43629.160149073461</v>
      </c>
      <c r="AF67" s="79">
        <f t="shared" si="7"/>
        <v>43629.035149073461</v>
      </c>
      <c r="AG67" s="25">
        <f t="shared" si="16"/>
        <v>1.5247324067968293</v>
      </c>
      <c r="AH67" s="14">
        <f t="shared" si="8"/>
        <v>3.4869120000000003E-2</v>
      </c>
      <c r="AI67" s="14">
        <f t="shared" si="9"/>
        <v>4.1842944E-3</v>
      </c>
      <c r="AJ67" s="14">
        <f t="shared" si="17"/>
        <v>3.90534144E-2</v>
      </c>
      <c r="AK67" s="29"/>
      <c r="AL67" s="30"/>
      <c r="AM67" s="6"/>
      <c r="AN67" s="31"/>
      <c r="AO67" s="6">
        <f t="shared" si="10"/>
        <v>29.4</v>
      </c>
      <c r="AP67" s="74">
        <f t="shared" si="11"/>
        <v>-8.0000000000000002E-3</v>
      </c>
    </row>
    <row r="68" spans="1:42" hidden="1" x14ac:dyDescent="0.3">
      <c r="C68" s="14"/>
      <c r="D68" s="14"/>
      <c r="E68" s="14"/>
      <c r="F68" s="34" t="s">
        <v>64</v>
      </c>
      <c r="G68" s="33">
        <f t="shared" si="1"/>
        <v>2.100153558247257</v>
      </c>
      <c r="H68" s="6"/>
      <c r="I68" s="84"/>
      <c r="J68" t="s">
        <v>60</v>
      </c>
      <c r="K68" s="6">
        <v>25.2</v>
      </c>
      <c r="L68" s="26">
        <f>$L$66+K68</f>
        <v>470.61338980354725</v>
      </c>
      <c r="M68" s="6">
        <f t="shared" si="18"/>
        <v>757.37883520000003</v>
      </c>
      <c r="N68" s="6">
        <f t="shared" si="12"/>
        <v>12.199999999999989</v>
      </c>
      <c r="O68" s="6">
        <f t="shared" si="13"/>
        <v>19.633996799999984</v>
      </c>
      <c r="P68" s="6">
        <f t="shared" si="19"/>
        <v>459.7424759405074</v>
      </c>
      <c r="Q68" s="6">
        <f t="shared" si="2"/>
        <v>739.88379520000001</v>
      </c>
      <c r="R68" s="1">
        <v>7022.48</v>
      </c>
      <c r="S68" s="1">
        <v>2183</v>
      </c>
      <c r="T68" s="1">
        <v>102</v>
      </c>
      <c r="U68" s="6">
        <f t="shared" si="14"/>
        <v>2079.5199999999995</v>
      </c>
      <c r="V68" s="20">
        <v>3.5000000000000003E-2</v>
      </c>
      <c r="W68" s="20">
        <v>0.11799999999999999</v>
      </c>
      <c r="X68" s="21" t="s">
        <v>44</v>
      </c>
      <c r="Y68" s="22">
        <f t="shared" si="3"/>
        <v>0.125</v>
      </c>
      <c r="Z68" s="24"/>
      <c r="AA68" s="22"/>
      <c r="AB68" s="79">
        <f t="shared" si="4"/>
        <v>43629.21250639826</v>
      </c>
      <c r="AC68" s="79">
        <f t="shared" si="5"/>
        <v>43629.08750639826</v>
      </c>
      <c r="AD68" s="25">
        <f t="shared" si="15"/>
        <v>1.577089731596061</v>
      </c>
      <c r="AE68" s="79">
        <f t="shared" si="6"/>
        <v>43629.21250639826</v>
      </c>
      <c r="AF68" s="79">
        <f t="shared" si="7"/>
        <v>43629.08750639826</v>
      </c>
      <c r="AG68" s="25">
        <f t="shared" si="16"/>
        <v>1.577089731596061</v>
      </c>
      <c r="AH68" s="14">
        <f t="shared" si="8"/>
        <v>4.6747611428571395E-2</v>
      </c>
      <c r="AI68" s="14">
        <f t="shared" si="9"/>
        <v>5.6097133714285673E-3</v>
      </c>
      <c r="AJ68" s="14">
        <f t="shared" si="17"/>
        <v>5.2357324799999966E-2</v>
      </c>
      <c r="AK68" s="29">
        <v>17.5</v>
      </c>
      <c r="AL68" s="30"/>
      <c r="AM68" s="6"/>
      <c r="AN68" s="31"/>
      <c r="AO68" s="6">
        <f t="shared" si="10"/>
        <v>10.999999999999998</v>
      </c>
      <c r="AP68" s="74">
        <f t="shared" si="11"/>
        <v>3.5000000000000003E-2</v>
      </c>
    </row>
    <row r="69" spans="1:42" hidden="1" x14ac:dyDescent="0.3">
      <c r="C69" s="14"/>
      <c r="D69" s="14"/>
      <c r="E69" s="14"/>
      <c r="F69" s="34" t="s">
        <v>65</v>
      </c>
      <c r="G69" s="33"/>
      <c r="H69" s="6"/>
      <c r="I69" s="84"/>
      <c r="J69" t="s">
        <v>203</v>
      </c>
      <c r="K69" s="6">
        <v>32.799999999999997</v>
      </c>
      <c r="L69" s="26">
        <f>$L$66+K69</f>
        <v>478.21338980354727</v>
      </c>
      <c r="M69" s="6">
        <f t="shared" si="18"/>
        <v>769.60984960000008</v>
      </c>
      <c r="N69" s="6">
        <f t="shared" si="12"/>
        <v>7.6000000000000227</v>
      </c>
      <c r="O69" s="6">
        <f t="shared" si="13"/>
        <v>12.231014400000037</v>
      </c>
      <c r="P69" s="6">
        <f t="shared" si="19"/>
        <v>452.14247594050738</v>
      </c>
      <c r="Q69" s="6">
        <f t="shared" ref="Q69:Q132" si="26">P69*1.609344</f>
        <v>727.65278079999996</v>
      </c>
      <c r="R69" s="1">
        <v>5192</v>
      </c>
      <c r="S69" s="1">
        <v>185</v>
      </c>
      <c r="T69" s="1">
        <v>2020</v>
      </c>
      <c r="U69" s="6">
        <f t="shared" si="14"/>
        <v>-1830.4799999999996</v>
      </c>
      <c r="V69" s="20">
        <v>-4.7E-2</v>
      </c>
      <c r="W69" s="20">
        <v>0.08</v>
      </c>
      <c r="X69" s="21" t="s">
        <v>44</v>
      </c>
      <c r="Y69" s="22">
        <f t="shared" si="3"/>
        <v>0.125</v>
      </c>
      <c r="Z69" s="24"/>
      <c r="AA69" s="22"/>
      <c r="AB69" s="79">
        <f t="shared" ref="AB69:AB132" si="27">AB68+AJ69</f>
        <v>43629.223831411597</v>
      </c>
      <c r="AC69" s="79">
        <f t="shared" ref="AC69:AC132" si="28">AB69-Y69</f>
        <v>43629.098831411597</v>
      </c>
      <c r="AD69" s="25">
        <f t="shared" si="15"/>
        <v>1.5884147449323791</v>
      </c>
      <c r="AE69" s="79">
        <f t="shared" ref="AE69:AE132" si="29">IF(ISBLANK(Z69),AE68+AJ69,Z69)</f>
        <v>43629.223831411597</v>
      </c>
      <c r="AF69" s="79">
        <f t="shared" ref="AF69:AF132" si="30">AE69-Y69</f>
        <v>43629.098831411597</v>
      </c>
      <c r="AG69" s="25">
        <f t="shared" si="16"/>
        <v>1.5884147449323791</v>
      </c>
      <c r="AH69" s="14">
        <f t="shared" ref="AH69:AH132" si="31">(O69/IF(ISBLANK(AK69),$AK$2,AK69))/24</f>
        <v>1.1325013333333368E-2</v>
      </c>
      <c r="AI69" s="14">
        <f t="shared" ref="AI69:AI132" si="32">(AM69+AN69)/24/60+AH69*IF(ISBLANK(AL69),$AL$2,AL69)</f>
        <v>0</v>
      </c>
      <c r="AJ69" s="14">
        <f t="shared" si="17"/>
        <v>1.1325013333333368E-2</v>
      </c>
      <c r="AK69" s="29">
        <v>45</v>
      </c>
      <c r="AL69" s="30">
        <v>0</v>
      </c>
      <c r="AM69" s="6"/>
      <c r="AN69" s="31"/>
      <c r="AO69" s="6">
        <f t="shared" ref="AO69:AO132" si="33">$AK$2-IF(V69&lt;0, 550, 400)*V69</f>
        <v>50.85</v>
      </c>
      <c r="AP69" s="74">
        <f t="shared" ref="AP69:AP132" si="34">V69</f>
        <v>-4.7E-2</v>
      </c>
    </row>
    <row r="70" spans="1:42" hidden="1" x14ac:dyDescent="0.3">
      <c r="C70" s="14"/>
      <c r="D70" s="14"/>
      <c r="E70" s="14"/>
      <c r="F70" s="34" t="s">
        <v>65</v>
      </c>
      <c r="G70" s="33">
        <f t="shared" si="1"/>
        <v>2.5124057183274999</v>
      </c>
      <c r="H70" s="6"/>
      <c r="I70" s="84"/>
      <c r="J70" t="s">
        <v>62</v>
      </c>
      <c r="K70" s="6">
        <v>37.6</v>
      </c>
      <c r="L70" s="26">
        <f>$L$66+K70</f>
        <v>483.01338980354728</v>
      </c>
      <c r="M70" s="6">
        <f t="shared" si="18"/>
        <v>777.33470080000006</v>
      </c>
      <c r="N70" s="6">
        <f t="shared" ref="N70:N133" si="35">L70-L69</f>
        <v>4.8000000000000114</v>
      </c>
      <c r="O70" s="6">
        <f t="shared" si="13"/>
        <v>7.7248512000000185</v>
      </c>
      <c r="P70" s="6">
        <f t="shared" si="19"/>
        <v>447.34247594050737</v>
      </c>
      <c r="Q70" s="6">
        <f t="shared" si="26"/>
        <v>719.92792959999997</v>
      </c>
      <c r="R70" s="1">
        <v>3692</v>
      </c>
      <c r="S70" s="1">
        <v>1</v>
      </c>
      <c r="T70" s="1">
        <v>1481</v>
      </c>
      <c r="U70" s="6">
        <f t="shared" si="14"/>
        <v>-1500</v>
      </c>
      <c r="V70" s="20">
        <v>-6.2E-2</v>
      </c>
      <c r="W70" s="20">
        <v>2E-3</v>
      </c>
      <c r="X70" s="21" t="s">
        <v>44</v>
      </c>
      <c r="Y70" s="22">
        <f t="shared" si="3"/>
        <v>0.125</v>
      </c>
      <c r="Z70" s="24"/>
      <c r="AA70" s="22"/>
      <c r="AB70" s="79">
        <f t="shared" si="27"/>
        <v>43629.229683571597</v>
      </c>
      <c r="AC70" s="79">
        <f t="shared" si="28"/>
        <v>43629.104683571597</v>
      </c>
      <c r="AD70" s="25">
        <f t="shared" ref="AD70:AD133" si="36">AB70-AB$4</f>
        <v>1.5942669049327378</v>
      </c>
      <c r="AE70" s="79">
        <f t="shared" si="29"/>
        <v>43629.229683571597</v>
      </c>
      <c r="AF70" s="79">
        <f t="shared" si="30"/>
        <v>43629.104683571597</v>
      </c>
      <c r="AG70" s="25">
        <f t="shared" ref="AG70:AG133" si="37">AE70-AE$4</f>
        <v>1.5942669049327378</v>
      </c>
      <c r="AH70" s="14">
        <f t="shared" si="31"/>
        <v>5.8521600000000134E-3</v>
      </c>
      <c r="AI70" s="14">
        <f t="shared" si="32"/>
        <v>0</v>
      </c>
      <c r="AJ70" s="14">
        <f t="shared" ref="AJ70:AJ133" si="38">AH70+AI70</f>
        <v>5.8521600000000134E-3</v>
      </c>
      <c r="AK70" s="29">
        <v>55</v>
      </c>
      <c r="AL70" s="30">
        <v>0</v>
      </c>
      <c r="AM70" s="6"/>
      <c r="AN70" s="31"/>
      <c r="AO70" s="6">
        <f t="shared" si="33"/>
        <v>59.1</v>
      </c>
      <c r="AP70" s="74">
        <f t="shared" si="34"/>
        <v>-6.2E-2</v>
      </c>
    </row>
    <row r="71" spans="1:42" x14ac:dyDescent="0.3">
      <c r="A71" t="s">
        <v>19</v>
      </c>
      <c r="B71">
        <v>1</v>
      </c>
      <c r="C71" s="14">
        <v>0.12013888888888889</v>
      </c>
      <c r="D71" s="14">
        <f>SUM(AJ67:AJ71)</f>
        <v>0.15935735125333328</v>
      </c>
      <c r="E71" s="14"/>
      <c r="G71" s="33">
        <f t="shared" si="1"/>
        <v>3.7308722476009279</v>
      </c>
      <c r="H71" s="6"/>
      <c r="I71" s="84"/>
      <c r="J71" t="s">
        <v>33</v>
      </c>
      <c r="K71" s="6">
        <v>54.5</v>
      </c>
      <c r="L71" s="26">
        <f>$L$66+K71</f>
        <v>499.91338980354726</v>
      </c>
      <c r="M71" s="6">
        <f t="shared" si="18"/>
        <v>804.53261440000006</v>
      </c>
      <c r="N71" s="6">
        <f t="shared" si="35"/>
        <v>16.899999999999977</v>
      </c>
      <c r="O71" s="6">
        <f t="shared" si="13"/>
        <v>27.197913599999964</v>
      </c>
      <c r="P71" s="6">
        <f t="shared" si="19"/>
        <v>430.44247594050739</v>
      </c>
      <c r="Q71" s="6">
        <f t="shared" si="26"/>
        <v>692.73001599999998</v>
      </c>
      <c r="R71" s="1">
        <v>3168.48</v>
      </c>
      <c r="S71" s="1">
        <v>633.04</v>
      </c>
      <c r="T71" s="1">
        <v>638</v>
      </c>
      <c r="U71" s="6">
        <f t="shared" si="14"/>
        <v>-523.52</v>
      </c>
      <c r="V71" s="20">
        <v>-7.0000000000000001E-3</v>
      </c>
      <c r="W71" s="20">
        <v>5.2999999999999999E-2</v>
      </c>
      <c r="X71" s="21" t="s">
        <v>44</v>
      </c>
      <c r="Y71" s="22">
        <f t="shared" si="3"/>
        <v>0.125</v>
      </c>
      <c r="Z71" s="24"/>
      <c r="AA71" s="22"/>
      <c r="AB71" s="79">
        <f t="shared" si="27"/>
        <v>43629.280453010317</v>
      </c>
      <c r="AC71" s="79">
        <f t="shared" si="28"/>
        <v>43629.155453010317</v>
      </c>
      <c r="AD71" s="25">
        <f t="shared" si="36"/>
        <v>1.645036343652464</v>
      </c>
      <c r="AE71" s="79">
        <f t="shared" si="29"/>
        <v>43629.280453010317</v>
      </c>
      <c r="AF71" s="79">
        <f t="shared" si="30"/>
        <v>43629.155453010317</v>
      </c>
      <c r="AG71" s="25">
        <f t="shared" si="37"/>
        <v>1.645036343652464</v>
      </c>
      <c r="AH71" s="14">
        <f t="shared" si="31"/>
        <v>4.5329855999999939E-2</v>
      </c>
      <c r="AI71" s="14">
        <f t="shared" si="32"/>
        <v>5.4395827199999929E-3</v>
      </c>
      <c r="AJ71" s="14">
        <f t="shared" si="38"/>
        <v>5.0769438719999935E-2</v>
      </c>
      <c r="AK71" s="29"/>
      <c r="AL71" s="30"/>
      <c r="AM71" s="6"/>
      <c r="AN71" s="31"/>
      <c r="AO71" s="6">
        <f t="shared" si="33"/>
        <v>28.85</v>
      </c>
      <c r="AP71" s="74">
        <f t="shared" si="34"/>
        <v>-7.0000000000000001E-3</v>
      </c>
    </row>
    <row r="72" spans="1:42" hidden="1" x14ac:dyDescent="0.3">
      <c r="C72" s="14"/>
      <c r="D72" s="14"/>
      <c r="E72" s="14"/>
      <c r="G72" s="33">
        <f t="shared" si="1"/>
        <v>7.8581301650265232</v>
      </c>
      <c r="H72" s="6"/>
      <c r="I72" s="84"/>
      <c r="J72" t="s">
        <v>66</v>
      </c>
      <c r="K72" s="6">
        <v>8.6999999999999993</v>
      </c>
      <c r="L72" s="26">
        <f>$L$71+K72</f>
        <v>508.61338980354725</v>
      </c>
      <c r="M72" s="6">
        <f t="shared" si="18"/>
        <v>818.53390720000004</v>
      </c>
      <c r="N72" s="6">
        <f t="shared" si="35"/>
        <v>8.6999999999999886</v>
      </c>
      <c r="O72" s="6">
        <f t="shared" si="13"/>
        <v>14.001292799999982</v>
      </c>
      <c r="P72" s="6">
        <f t="shared" si="19"/>
        <v>421.7424759405074</v>
      </c>
      <c r="Q72" s="6">
        <f t="shared" si="26"/>
        <v>678.72872319999999</v>
      </c>
      <c r="R72" s="1">
        <v>3204.56</v>
      </c>
      <c r="S72" s="1">
        <v>393.59999999999997</v>
      </c>
      <c r="T72" s="1">
        <v>-360.79999999999995</v>
      </c>
      <c r="U72" s="6">
        <f t="shared" si="14"/>
        <v>36.079999999999927</v>
      </c>
      <c r="V72" s="20">
        <v>-2E-3</v>
      </c>
      <c r="W72" s="20">
        <v>6.3E-2</v>
      </c>
      <c r="X72" s="21" t="s">
        <v>44</v>
      </c>
      <c r="Y72" s="22">
        <f t="shared" si="3"/>
        <v>0.125</v>
      </c>
      <c r="Z72" s="24"/>
      <c r="AA72" s="22"/>
      <c r="AB72" s="79">
        <f t="shared" si="27"/>
        <v>43629.452422090209</v>
      </c>
      <c r="AC72" s="79">
        <f t="shared" si="28"/>
        <v>43629.327422090209</v>
      </c>
      <c r="AD72" s="25">
        <f t="shared" si="36"/>
        <v>1.8170054235451971</v>
      </c>
      <c r="AE72" s="79">
        <f t="shared" si="29"/>
        <v>43629.452422090209</v>
      </c>
      <c r="AF72" s="79">
        <f t="shared" si="30"/>
        <v>43629.327422090209</v>
      </c>
      <c r="AG72" s="25">
        <f t="shared" si="37"/>
        <v>1.8170054235451971</v>
      </c>
      <c r="AH72" s="14">
        <f t="shared" si="31"/>
        <v>2.333548799999997E-2</v>
      </c>
      <c r="AI72" s="14">
        <f t="shared" si="32"/>
        <v>0.14863359189333333</v>
      </c>
      <c r="AJ72" s="14">
        <f t="shared" si="38"/>
        <v>0.17196907989333329</v>
      </c>
      <c r="AK72" s="29"/>
      <c r="AL72" s="30"/>
      <c r="AM72" s="6"/>
      <c r="AN72" s="31">
        <v>210</v>
      </c>
      <c r="AO72" s="6">
        <f t="shared" si="33"/>
        <v>26.1</v>
      </c>
      <c r="AP72" s="74">
        <f t="shared" si="34"/>
        <v>-2E-3</v>
      </c>
    </row>
    <row r="73" spans="1:42" hidden="1" x14ac:dyDescent="0.3">
      <c r="C73" s="14"/>
      <c r="D73" s="14"/>
      <c r="E73" s="14"/>
      <c r="F73" s="34" t="s">
        <v>64</v>
      </c>
      <c r="G73" s="33">
        <f t="shared" si="1"/>
        <v>8.9696504210005514</v>
      </c>
      <c r="H73" s="6"/>
      <c r="I73" s="84"/>
      <c r="J73" t="s">
        <v>261</v>
      </c>
      <c r="K73" s="6">
        <v>19.8</v>
      </c>
      <c r="L73" s="26">
        <f t="shared" ref="L73:L80" si="39">$L$71+K73</f>
        <v>519.71338980354722</v>
      </c>
      <c r="M73" s="6">
        <f t="shared" si="18"/>
        <v>836.39762559999997</v>
      </c>
      <c r="N73" s="6">
        <f t="shared" si="35"/>
        <v>11.099999999999966</v>
      </c>
      <c r="O73" s="6">
        <f t="shared" si="13"/>
        <v>17.863718399999946</v>
      </c>
      <c r="P73" s="6">
        <f t="shared" si="19"/>
        <v>410.64247594050744</v>
      </c>
      <c r="Q73" s="6">
        <f t="shared" si="26"/>
        <v>660.86500480000007</v>
      </c>
      <c r="R73" s="1">
        <v>6120.48</v>
      </c>
      <c r="S73" s="1">
        <v>3020.8799999999997</v>
      </c>
      <c r="T73" s="1">
        <v>-118.08</v>
      </c>
      <c r="U73" s="6">
        <f t="shared" si="14"/>
        <v>2915.9199999999996</v>
      </c>
      <c r="V73" s="20">
        <v>4.8000000000000001E-2</v>
      </c>
      <c r="W73" s="20">
        <v>0.114</v>
      </c>
      <c r="X73" s="21" t="s">
        <v>44</v>
      </c>
      <c r="Y73" s="22">
        <f t="shared" si="3"/>
        <v>0.125</v>
      </c>
      <c r="Z73" s="24"/>
      <c r="AA73" s="22"/>
      <c r="AB73" s="79">
        <f t="shared" si="27"/>
        <v>43629.498735434208</v>
      </c>
      <c r="AC73" s="79">
        <f t="shared" si="28"/>
        <v>43629.373735434208</v>
      </c>
      <c r="AD73" s="25">
        <f t="shared" si="36"/>
        <v>1.863318767544115</v>
      </c>
      <c r="AE73" s="79">
        <f t="shared" si="29"/>
        <v>43629.498735434208</v>
      </c>
      <c r="AF73" s="79">
        <f t="shared" si="30"/>
        <v>43629.373735434208</v>
      </c>
      <c r="AG73" s="25">
        <f t="shared" si="37"/>
        <v>1.863318767544115</v>
      </c>
      <c r="AH73" s="14">
        <f t="shared" si="31"/>
        <v>4.1351199999999873E-2</v>
      </c>
      <c r="AI73" s="14">
        <f t="shared" si="32"/>
        <v>4.9621439999999843E-3</v>
      </c>
      <c r="AJ73" s="14">
        <f t="shared" si="38"/>
        <v>4.6313343999999854E-2</v>
      </c>
      <c r="AK73" s="29">
        <v>18</v>
      </c>
      <c r="AL73" s="30"/>
      <c r="AM73" s="6"/>
      <c r="AN73" s="31"/>
      <c r="AO73" s="6">
        <f t="shared" si="33"/>
        <v>5.8000000000000007</v>
      </c>
      <c r="AP73" s="74">
        <f t="shared" si="34"/>
        <v>4.8000000000000001E-2</v>
      </c>
    </row>
    <row r="74" spans="1:42" hidden="1" x14ac:dyDescent="0.3">
      <c r="C74" s="14"/>
      <c r="D74" s="14"/>
      <c r="E74" s="14"/>
      <c r="G74" s="33">
        <f t="shared" si="1"/>
        <v>10.2163555729785</v>
      </c>
      <c r="H74" s="6"/>
      <c r="I74" s="84"/>
      <c r="J74" t="s">
        <v>67</v>
      </c>
      <c r="K74" s="6">
        <v>36.4</v>
      </c>
      <c r="L74" s="26">
        <f t="shared" si="39"/>
        <v>536.31338980354724</v>
      </c>
      <c r="M74" s="6">
        <f t="shared" si="18"/>
        <v>863.11273600000004</v>
      </c>
      <c r="N74" s="6">
        <f t="shared" si="35"/>
        <v>16.600000000000023</v>
      </c>
      <c r="O74" s="6">
        <f t="shared" si="13"/>
        <v>26.715110400000039</v>
      </c>
      <c r="P74" s="6">
        <f t="shared" si="19"/>
        <v>394.04247594050742</v>
      </c>
      <c r="Q74" s="6">
        <f t="shared" si="26"/>
        <v>634.14989439999999</v>
      </c>
      <c r="R74" s="1">
        <v>7435.7599999999993</v>
      </c>
      <c r="S74" s="1">
        <v>1967.9999999999998</v>
      </c>
      <c r="T74" s="1">
        <v>-646.16</v>
      </c>
      <c r="U74" s="6">
        <f t="shared" si="14"/>
        <v>1315.2799999999997</v>
      </c>
      <c r="V74" s="20">
        <v>1.7999999999999999E-2</v>
      </c>
      <c r="W74" s="20">
        <v>0.10299999999999999</v>
      </c>
      <c r="X74" s="21" t="s">
        <v>44</v>
      </c>
      <c r="Y74" s="22">
        <f t="shared" si="3"/>
        <v>0.125</v>
      </c>
      <c r="Z74" s="24"/>
      <c r="AA74" s="22"/>
      <c r="AB74" s="79">
        <f t="shared" si="27"/>
        <v>43629.550681482207</v>
      </c>
      <c r="AC74" s="79">
        <f t="shared" si="28"/>
        <v>43629.425681482207</v>
      </c>
      <c r="AD74" s="25">
        <f t="shared" si="36"/>
        <v>1.9152648155431962</v>
      </c>
      <c r="AE74" s="79">
        <f t="shared" si="29"/>
        <v>43629.550681482207</v>
      </c>
      <c r="AF74" s="79">
        <f t="shared" si="30"/>
        <v>43629.425681482207</v>
      </c>
      <c r="AG74" s="25">
        <f t="shared" si="37"/>
        <v>1.9152648155431962</v>
      </c>
      <c r="AH74" s="14">
        <f t="shared" si="31"/>
        <v>4.6380400000000072E-2</v>
      </c>
      <c r="AI74" s="14">
        <f t="shared" si="32"/>
        <v>5.5656480000000081E-3</v>
      </c>
      <c r="AJ74" s="14">
        <f t="shared" si="38"/>
        <v>5.1946048000000078E-2</v>
      </c>
      <c r="AK74" s="29">
        <v>24</v>
      </c>
      <c r="AL74" s="30"/>
      <c r="AM74" s="6"/>
      <c r="AN74" s="31"/>
      <c r="AO74" s="6">
        <f t="shared" si="33"/>
        <v>17.8</v>
      </c>
      <c r="AP74" s="74">
        <f t="shared" si="34"/>
        <v>1.7999999999999999E-2</v>
      </c>
    </row>
    <row r="75" spans="1:42" hidden="1" x14ac:dyDescent="0.3">
      <c r="C75" s="14"/>
      <c r="D75" s="14"/>
      <c r="E75" s="14"/>
      <c r="G75" s="33">
        <f t="shared" si="1"/>
        <v>11.701586963783484</v>
      </c>
      <c r="H75" s="6"/>
      <c r="I75" s="84"/>
      <c r="J75" t="s">
        <v>68</v>
      </c>
      <c r="K75" s="6">
        <v>57</v>
      </c>
      <c r="L75" s="26">
        <f t="shared" si="39"/>
        <v>556.91338980354726</v>
      </c>
      <c r="M75" s="6">
        <f t="shared" si="18"/>
        <v>896.26522239999997</v>
      </c>
      <c r="N75" s="6">
        <f t="shared" si="35"/>
        <v>20.600000000000023</v>
      </c>
      <c r="O75" s="6">
        <f t="shared" si="13"/>
        <v>33.152486400000036</v>
      </c>
      <c r="P75" s="6">
        <f t="shared" si="19"/>
        <v>373.44247594050739</v>
      </c>
      <c r="Q75" s="6">
        <f t="shared" si="26"/>
        <v>600.99740799999995</v>
      </c>
      <c r="R75" s="1">
        <v>6966.7199999999993</v>
      </c>
      <c r="S75" s="1">
        <v>957.76</v>
      </c>
      <c r="T75" s="1">
        <v>-1439.9199999999998</v>
      </c>
      <c r="U75" s="6">
        <f t="shared" si="14"/>
        <v>-469.03999999999996</v>
      </c>
      <c r="V75" s="20">
        <v>-4.0000000000000001E-3</v>
      </c>
      <c r="W75" s="20">
        <v>6.9000000000000006E-2</v>
      </c>
      <c r="X75" s="21" t="s">
        <v>44</v>
      </c>
      <c r="Y75" s="22">
        <f t="shared" si="3"/>
        <v>0.125</v>
      </c>
      <c r="Z75" s="24"/>
      <c r="AA75" s="22"/>
      <c r="AB75" s="79">
        <f t="shared" si="27"/>
        <v>43629.612566123491</v>
      </c>
      <c r="AC75" s="79">
        <f t="shared" si="28"/>
        <v>43629.487566123491</v>
      </c>
      <c r="AD75" s="25">
        <f t="shared" si="36"/>
        <v>1.9771494568267372</v>
      </c>
      <c r="AE75" s="79">
        <f t="shared" si="29"/>
        <v>43629.612566123491</v>
      </c>
      <c r="AF75" s="79">
        <f t="shared" si="30"/>
        <v>43629.487566123491</v>
      </c>
      <c r="AG75" s="25">
        <f t="shared" si="37"/>
        <v>1.9771494568267372</v>
      </c>
      <c r="AH75" s="14">
        <f t="shared" si="31"/>
        <v>5.5254144000000061E-2</v>
      </c>
      <c r="AI75" s="14">
        <f t="shared" si="32"/>
        <v>6.6304972800000066E-3</v>
      </c>
      <c r="AJ75" s="14">
        <f t="shared" si="38"/>
        <v>6.1884641280000069E-2</v>
      </c>
      <c r="AK75" s="29"/>
      <c r="AL75" s="30"/>
      <c r="AM75" s="6"/>
      <c r="AN75" s="31"/>
      <c r="AO75" s="6">
        <f t="shared" si="33"/>
        <v>27.2</v>
      </c>
      <c r="AP75" s="74">
        <f t="shared" si="34"/>
        <v>-4.0000000000000001E-3</v>
      </c>
    </row>
    <row r="76" spans="1:42" hidden="1" x14ac:dyDescent="0.3">
      <c r="C76" s="14"/>
      <c r="D76" s="14"/>
      <c r="E76" s="14"/>
      <c r="F76" s="34" t="s">
        <v>10</v>
      </c>
      <c r="G76" s="33">
        <f t="shared" si="1"/>
        <v>12.175377837382257</v>
      </c>
      <c r="H76" s="6"/>
      <c r="I76" s="86"/>
      <c r="J76" t="s">
        <v>69</v>
      </c>
      <c r="K76" s="6">
        <v>61.6</v>
      </c>
      <c r="L76" s="26">
        <f t="shared" si="39"/>
        <v>561.51338980354728</v>
      </c>
      <c r="M76" s="6">
        <f t="shared" si="18"/>
        <v>903.66820480000001</v>
      </c>
      <c r="N76" s="6">
        <f t="shared" si="35"/>
        <v>4.6000000000000227</v>
      </c>
      <c r="O76" s="6">
        <f t="shared" ref="O76:O136" si="40">N76*1.609344</f>
        <v>7.4029824000000373</v>
      </c>
      <c r="P76" s="6">
        <f t="shared" si="19"/>
        <v>368.84247594050737</v>
      </c>
      <c r="Q76" s="6">
        <f t="shared" si="26"/>
        <v>593.59442559999991</v>
      </c>
      <c r="R76" s="1">
        <v>7639.12</v>
      </c>
      <c r="S76" s="1">
        <v>715.04</v>
      </c>
      <c r="T76" s="1">
        <v>-52.48</v>
      </c>
      <c r="U76" s="6">
        <f t="shared" si="14"/>
        <v>672.40000000000055</v>
      </c>
      <c r="V76" s="20">
        <v>2.8000000000000001E-2</v>
      </c>
      <c r="W76" s="20">
        <v>6.2E-2</v>
      </c>
      <c r="X76" s="21" t="s">
        <v>44</v>
      </c>
      <c r="Y76" s="22">
        <f t="shared" si="3"/>
        <v>0.125</v>
      </c>
      <c r="Z76" s="24"/>
      <c r="AA76" s="22"/>
      <c r="AB76" s="79">
        <f t="shared" si="27"/>
        <v>43629.632307409891</v>
      </c>
      <c r="AC76" s="79">
        <f t="shared" si="28"/>
        <v>43629.507307409891</v>
      </c>
      <c r="AD76" s="25">
        <f t="shared" si="36"/>
        <v>1.996890743226686</v>
      </c>
      <c r="AE76" s="79">
        <f t="shared" si="29"/>
        <v>43629.632307409891</v>
      </c>
      <c r="AF76" s="79">
        <f t="shared" si="30"/>
        <v>43629.507307409891</v>
      </c>
      <c r="AG76" s="25">
        <f t="shared" si="37"/>
        <v>1.996890743226686</v>
      </c>
      <c r="AH76" s="14">
        <f t="shared" si="31"/>
        <v>1.7626148571428659E-2</v>
      </c>
      <c r="AI76" s="14">
        <f t="shared" si="32"/>
        <v>2.1151378285714389E-3</v>
      </c>
      <c r="AJ76" s="14">
        <f t="shared" si="38"/>
        <v>1.9741286400000099E-2</v>
      </c>
      <c r="AK76" s="29">
        <v>17.5</v>
      </c>
      <c r="AL76" s="30"/>
      <c r="AM76" s="6"/>
      <c r="AN76" s="31"/>
      <c r="AO76" s="6">
        <f t="shared" si="33"/>
        <v>13.799999999999999</v>
      </c>
      <c r="AP76" s="74">
        <f t="shared" si="34"/>
        <v>2.8000000000000001E-2</v>
      </c>
    </row>
    <row r="77" spans="1:42" hidden="1" x14ac:dyDescent="0.3">
      <c r="C77" s="14"/>
      <c r="D77" s="14"/>
      <c r="E77" s="14"/>
      <c r="F77" s="34"/>
      <c r="G77" s="33">
        <f t="shared" si="1"/>
        <v>13.127079505298752</v>
      </c>
      <c r="H77" s="6"/>
      <c r="I77" s="86"/>
      <c r="J77" t="s">
        <v>204</v>
      </c>
      <c r="K77" s="6">
        <v>74.8</v>
      </c>
      <c r="L77" s="26">
        <f t="shared" si="39"/>
        <v>574.71338980354722</v>
      </c>
      <c r="M77" s="6">
        <f t="shared" si="18"/>
        <v>924.91154559999995</v>
      </c>
      <c r="N77" s="6">
        <f t="shared" si="35"/>
        <v>13.199999999999932</v>
      </c>
      <c r="O77" s="6">
        <f t="shared" si="40"/>
        <v>21.243340799999892</v>
      </c>
      <c r="P77" s="6">
        <f t="shared" si="19"/>
        <v>355.64247594050744</v>
      </c>
      <c r="Q77" s="6">
        <f t="shared" si="26"/>
        <v>572.35108480000008</v>
      </c>
      <c r="R77" s="1">
        <v>7246</v>
      </c>
      <c r="S77" s="1">
        <v>520</v>
      </c>
      <c r="T77" s="1">
        <v>899</v>
      </c>
      <c r="U77" s="6">
        <f t="shared" si="14"/>
        <v>-393.11999999999989</v>
      </c>
      <c r="V77" s="20">
        <v>-8.9999999999999993E-3</v>
      </c>
      <c r="W77" s="20">
        <v>6.0999999999999999E-2</v>
      </c>
      <c r="X77" s="21" t="s">
        <v>44</v>
      </c>
      <c r="Y77" s="22">
        <f t="shared" si="3"/>
        <v>0.125</v>
      </c>
      <c r="Z77" s="24"/>
      <c r="AA77" s="22"/>
      <c r="AB77" s="79">
        <f t="shared" si="27"/>
        <v>43629.671961646054</v>
      </c>
      <c r="AC77" s="79">
        <f t="shared" si="28"/>
        <v>43629.546961646054</v>
      </c>
      <c r="AD77" s="25">
        <f t="shared" si="36"/>
        <v>2.0365449793898733</v>
      </c>
      <c r="AE77" s="79">
        <f t="shared" si="29"/>
        <v>43629.671961646054</v>
      </c>
      <c r="AF77" s="79">
        <f t="shared" si="30"/>
        <v>43629.546961646054</v>
      </c>
      <c r="AG77" s="25">
        <f t="shared" si="37"/>
        <v>2.0365449793898733</v>
      </c>
      <c r="AH77" s="14">
        <f t="shared" si="31"/>
        <v>3.5405567999999818E-2</v>
      </c>
      <c r="AI77" s="14">
        <f t="shared" si="32"/>
        <v>4.2486681599999783E-3</v>
      </c>
      <c r="AJ77" s="14">
        <f t="shared" si="38"/>
        <v>3.9654236159999794E-2</v>
      </c>
      <c r="AK77" s="29"/>
      <c r="AL77" s="30"/>
      <c r="AM77" s="6"/>
      <c r="AN77" s="31"/>
      <c r="AO77" s="6">
        <f t="shared" si="33"/>
        <v>29.95</v>
      </c>
      <c r="AP77" s="74">
        <f t="shared" si="34"/>
        <v>-8.9999999999999993E-3</v>
      </c>
    </row>
    <row r="78" spans="1:42" hidden="1" x14ac:dyDescent="0.3">
      <c r="C78" s="14"/>
      <c r="D78" s="14"/>
      <c r="E78" s="14"/>
      <c r="F78" s="34"/>
      <c r="G78" s="33">
        <f t="shared" si="1"/>
        <v>14.439274229225703</v>
      </c>
      <c r="H78" s="6"/>
      <c r="I78" s="84"/>
      <c r="J78" t="s">
        <v>205</v>
      </c>
      <c r="K78" s="6">
        <v>93</v>
      </c>
      <c r="L78" s="26">
        <f t="shared" si="39"/>
        <v>592.91338980354726</v>
      </c>
      <c r="M78" s="6">
        <f t="shared" si="18"/>
        <v>954.20160640000006</v>
      </c>
      <c r="N78" s="6">
        <f t="shared" si="35"/>
        <v>18.200000000000045</v>
      </c>
      <c r="O78" s="6">
        <f t="shared" si="40"/>
        <v>29.290060800000074</v>
      </c>
      <c r="P78" s="6"/>
      <c r="Q78" s="6"/>
      <c r="R78" s="1">
        <v>6827</v>
      </c>
      <c r="S78" s="1">
        <v>445</v>
      </c>
      <c r="T78" s="1">
        <v>883</v>
      </c>
      <c r="U78" s="6">
        <f t="shared" si="14"/>
        <v>-419</v>
      </c>
      <c r="V78" s="20">
        <v>-6.0000000000000001E-3</v>
      </c>
      <c r="W78" s="20">
        <v>3.4000000000000002E-2</v>
      </c>
      <c r="X78" s="21" t="s">
        <v>44</v>
      </c>
      <c r="Y78" s="22">
        <f t="shared" si="3"/>
        <v>0.125</v>
      </c>
      <c r="Z78" s="24"/>
      <c r="AA78" s="22"/>
      <c r="AB78" s="79">
        <f t="shared" si="27"/>
        <v>43629.726636426218</v>
      </c>
      <c r="AC78" s="79">
        <f t="shared" si="28"/>
        <v>43629.601636426218</v>
      </c>
      <c r="AD78" s="25">
        <f t="shared" si="36"/>
        <v>2.0912197595534963</v>
      </c>
      <c r="AE78" s="79">
        <f t="shared" si="29"/>
        <v>43629.726636426218</v>
      </c>
      <c r="AF78" s="79">
        <f t="shared" si="30"/>
        <v>43629.601636426218</v>
      </c>
      <c r="AG78" s="25">
        <f t="shared" si="37"/>
        <v>2.0912197595534963</v>
      </c>
      <c r="AH78" s="14">
        <f t="shared" si="31"/>
        <v>4.8816768000000121E-2</v>
      </c>
      <c r="AI78" s="14">
        <f t="shared" si="32"/>
        <v>5.8580121600000142E-3</v>
      </c>
      <c r="AJ78" s="14">
        <f t="shared" si="38"/>
        <v>5.4674780160000137E-2</v>
      </c>
      <c r="AK78" s="29"/>
      <c r="AL78" s="30"/>
      <c r="AM78" s="6"/>
      <c r="AN78" s="31"/>
      <c r="AO78" s="6">
        <f t="shared" si="33"/>
        <v>28.3</v>
      </c>
      <c r="AP78" s="74">
        <f t="shared" si="34"/>
        <v>-6.0000000000000001E-3</v>
      </c>
    </row>
    <row r="79" spans="1:42" hidden="1" x14ac:dyDescent="0.3">
      <c r="C79" s="14"/>
      <c r="D79" s="14"/>
      <c r="E79" s="14"/>
      <c r="F79" s="34"/>
      <c r="G79" s="33">
        <f t="shared" si="1"/>
        <v>14.799767285236157</v>
      </c>
      <c r="H79" s="6"/>
      <c r="I79" s="84"/>
      <c r="J79" t="s">
        <v>206</v>
      </c>
      <c r="K79" s="6">
        <v>98</v>
      </c>
      <c r="L79" s="26">
        <f t="shared" si="39"/>
        <v>597.91338980354726</v>
      </c>
      <c r="M79" s="6">
        <f t="shared" si="18"/>
        <v>962.2483264</v>
      </c>
      <c r="N79" s="6">
        <f t="shared" si="35"/>
        <v>5</v>
      </c>
      <c r="O79" s="6">
        <f t="shared" si="40"/>
        <v>8.0467200000000005</v>
      </c>
      <c r="P79" s="6"/>
      <c r="Q79" s="6"/>
      <c r="R79" s="1">
        <v>6941</v>
      </c>
      <c r="S79" s="1">
        <v>242</v>
      </c>
      <c r="T79" s="1">
        <v>127</v>
      </c>
      <c r="U79" s="6">
        <f t="shared" si="14"/>
        <v>114</v>
      </c>
      <c r="V79" s="20">
        <v>5.0000000000000001E-3</v>
      </c>
      <c r="W79" s="20">
        <v>3.5000000000000003E-2</v>
      </c>
      <c r="X79" s="21" t="s">
        <v>44</v>
      </c>
      <c r="Y79" s="22">
        <f t="shared" si="3"/>
        <v>0.125</v>
      </c>
      <c r="Z79" s="24"/>
      <c r="AA79" s="22"/>
      <c r="AB79" s="79">
        <f t="shared" si="27"/>
        <v>43629.741656970218</v>
      </c>
      <c r="AC79" s="79">
        <f t="shared" si="28"/>
        <v>43629.616656970218</v>
      </c>
      <c r="AD79" s="25">
        <f t="shared" si="36"/>
        <v>2.1062403035539319</v>
      </c>
      <c r="AE79" s="79">
        <f t="shared" si="29"/>
        <v>43629.741656970218</v>
      </c>
      <c r="AF79" s="79">
        <f t="shared" si="30"/>
        <v>43629.616656970218</v>
      </c>
      <c r="AG79" s="25">
        <f t="shared" si="37"/>
        <v>2.1062403035539319</v>
      </c>
      <c r="AH79" s="14">
        <f t="shared" si="31"/>
        <v>1.34112E-2</v>
      </c>
      <c r="AI79" s="14">
        <f t="shared" si="32"/>
        <v>1.609344E-3</v>
      </c>
      <c r="AJ79" s="14">
        <f t="shared" si="38"/>
        <v>1.5020544E-2</v>
      </c>
      <c r="AK79" s="29"/>
      <c r="AL79" s="30"/>
      <c r="AM79" s="6"/>
      <c r="AN79" s="31"/>
      <c r="AO79" s="6">
        <f t="shared" si="33"/>
        <v>23</v>
      </c>
      <c r="AP79" s="74">
        <f t="shared" si="34"/>
        <v>5.0000000000000001E-3</v>
      </c>
    </row>
    <row r="80" spans="1:42" x14ac:dyDescent="0.3">
      <c r="A80" t="s">
        <v>20</v>
      </c>
      <c r="B80">
        <v>1</v>
      </c>
      <c r="C80" s="14">
        <v>0.25037037037037035</v>
      </c>
      <c r="D80" s="14">
        <f>SUM(AJ72:AJ80)</f>
        <v>0.47592409301333327</v>
      </c>
      <c r="E80" s="14"/>
      <c r="G80" s="33">
        <f t="shared" si="1"/>
        <v>15.153050480119418</v>
      </c>
      <c r="H80" s="6"/>
      <c r="I80" s="84"/>
      <c r="J80" t="s">
        <v>35</v>
      </c>
      <c r="K80" s="6">
        <v>102.9</v>
      </c>
      <c r="L80" s="26">
        <f t="shared" si="39"/>
        <v>602.81338980354724</v>
      </c>
      <c r="M80" s="6">
        <f t="shared" si="18"/>
        <v>970.13411199999996</v>
      </c>
      <c r="N80" s="6">
        <f t="shared" si="35"/>
        <v>4.8999999999999773</v>
      </c>
      <c r="O80" s="6">
        <f t="shared" si="40"/>
        <v>7.8857855999999638</v>
      </c>
      <c r="P80" s="6">
        <f t="shared" ref="P80:P136" si="41">L$136-L80</f>
        <v>327.54247594050742</v>
      </c>
      <c r="Q80" s="6">
        <f t="shared" si="26"/>
        <v>527.12851839999996</v>
      </c>
      <c r="R80" s="1">
        <v>6832.24</v>
      </c>
      <c r="S80" s="1">
        <v>178</v>
      </c>
      <c r="T80" s="1">
        <v>282</v>
      </c>
      <c r="U80" s="6">
        <f t="shared" si="14"/>
        <v>-108.76000000000022</v>
      </c>
      <c r="V80" s="20">
        <v>-5.0000000000000001E-3</v>
      </c>
      <c r="W80" s="20">
        <v>5.8999999999999997E-2</v>
      </c>
      <c r="X80" s="21" t="s">
        <v>44</v>
      </c>
      <c r="Y80" s="22">
        <f t="shared" si="3"/>
        <v>0.125</v>
      </c>
      <c r="Z80" s="24"/>
      <c r="AA80" s="22"/>
      <c r="AB80" s="79">
        <f t="shared" si="27"/>
        <v>43629.756377103338</v>
      </c>
      <c r="AC80" s="79">
        <f t="shared" si="28"/>
        <v>43629.631377103338</v>
      </c>
      <c r="AD80" s="25">
        <f t="shared" si="36"/>
        <v>2.1209604366740678</v>
      </c>
      <c r="AE80" s="79">
        <f t="shared" si="29"/>
        <v>43629.756377103338</v>
      </c>
      <c r="AF80" s="79">
        <f t="shared" si="30"/>
        <v>43629.631377103338</v>
      </c>
      <c r="AG80" s="25">
        <f t="shared" si="37"/>
        <v>2.1209604366740678</v>
      </c>
      <c r="AH80" s="14">
        <f t="shared" si="31"/>
        <v>1.314297599999994E-2</v>
      </c>
      <c r="AI80" s="14">
        <f t="shared" si="32"/>
        <v>1.5771571199999928E-3</v>
      </c>
      <c r="AJ80" s="14">
        <f t="shared" si="38"/>
        <v>1.4720133119999933E-2</v>
      </c>
      <c r="AK80" s="29"/>
      <c r="AL80" s="30"/>
      <c r="AM80" s="6"/>
      <c r="AN80" s="31"/>
      <c r="AO80" s="6">
        <f t="shared" si="33"/>
        <v>27.75</v>
      </c>
      <c r="AP80" s="74">
        <f t="shared" si="34"/>
        <v>-5.0000000000000001E-3</v>
      </c>
    </row>
    <row r="81" spans="1:42" hidden="1" x14ac:dyDescent="0.3">
      <c r="C81" s="14"/>
      <c r="D81" s="14"/>
      <c r="E81" s="14"/>
      <c r="G81" s="33">
        <f t="shared" si="1"/>
        <v>15.189099785755388</v>
      </c>
      <c r="H81" s="6"/>
      <c r="I81" s="84"/>
      <c r="J81" t="s">
        <v>138</v>
      </c>
      <c r="K81" s="6">
        <v>0.5</v>
      </c>
      <c r="L81" s="26">
        <f>L$80+K81</f>
        <v>603.31338980354724</v>
      </c>
      <c r="M81" s="6">
        <f t="shared" si="18"/>
        <v>970.93878399999994</v>
      </c>
      <c r="N81" s="6">
        <f t="shared" si="35"/>
        <v>0.5</v>
      </c>
      <c r="O81" s="6">
        <f t="shared" si="40"/>
        <v>0.80467200000000005</v>
      </c>
      <c r="P81" s="6">
        <f t="shared" si="41"/>
        <v>327.04247594050742</v>
      </c>
      <c r="Q81" s="6">
        <f t="shared" si="26"/>
        <v>526.32384639999998</v>
      </c>
      <c r="R81" s="1">
        <v>6880</v>
      </c>
      <c r="S81" s="1">
        <v>35</v>
      </c>
      <c r="T81" s="1">
        <v>1</v>
      </c>
      <c r="U81" s="6">
        <f t="shared" si="14"/>
        <v>47.760000000000218</v>
      </c>
      <c r="V81" s="20">
        <v>6.0000000000000001E-3</v>
      </c>
      <c r="W81" s="20">
        <v>2.1999999999999999E-2</v>
      </c>
      <c r="X81" s="21" t="s">
        <v>44</v>
      </c>
      <c r="Y81" s="22">
        <f t="shared" si="3"/>
        <v>0.125</v>
      </c>
      <c r="Z81" s="24"/>
      <c r="AA81" s="22"/>
      <c r="AB81" s="79">
        <f t="shared" si="27"/>
        <v>43629.75787915774</v>
      </c>
      <c r="AC81" s="79">
        <f t="shared" si="28"/>
        <v>43629.63287915774</v>
      </c>
      <c r="AD81" s="25">
        <f t="shared" si="36"/>
        <v>2.1224624910755665</v>
      </c>
      <c r="AE81" s="79">
        <f t="shared" si="29"/>
        <v>43629.75787915774</v>
      </c>
      <c r="AF81" s="79">
        <f t="shared" si="30"/>
        <v>43629.63287915774</v>
      </c>
      <c r="AG81" s="25">
        <f t="shared" si="37"/>
        <v>2.1224624910755665</v>
      </c>
      <c r="AH81" s="14">
        <f t="shared" si="31"/>
        <v>1.3411200000000001E-3</v>
      </c>
      <c r="AI81" s="14">
        <f t="shared" si="32"/>
        <v>1.609344E-4</v>
      </c>
      <c r="AJ81" s="14">
        <f t="shared" si="38"/>
        <v>1.5020544000000002E-3</v>
      </c>
      <c r="AK81" s="29"/>
      <c r="AL81" s="30"/>
      <c r="AM81" s="6"/>
      <c r="AN81" s="31"/>
      <c r="AO81" s="6">
        <f t="shared" si="33"/>
        <v>22.6</v>
      </c>
      <c r="AP81" s="74">
        <f t="shared" si="34"/>
        <v>6.0000000000000001E-3</v>
      </c>
    </row>
    <row r="82" spans="1:42" hidden="1" x14ac:dyDescent="0.3">
      <c r="C82" s="14"/>
      <c r="D82" s="14"/>
      <c r="E82" s="14"/>
      <c r="G82" s="33">
        <f t="shared" si="1"/>
        <v>15.205997897777706</v>
      </c>
      <c r="H82" s="6"/>
      <c r="I82" s="84"/>
      <c r="J82" t="s">
        <v>139</v>
      </c>
      <c r="K82" s="6">
        <v>0.8</v>
      </c>
      <c r="L82" s="26">
        <f t="shared" ref="L82:L93" si="42">L$80+K82</f>
        <v>603.61338980354719</v>
      </c>
      <c r="M82" s="6">
        <f t="shared" si="18"/>
        <v>971.42158719999986</v>
      </c>
      <c r="N82" s="6">
        <f t="shared" si="35"/>
        <v>0.29999999999995453</v>
      </c>
      <c r="O82" s="6">
        <f t="shared" si="40"/>
        <v>0.48280319999992682</v>
      </c>
      <c r="P82" s="6">
        <f t="shared" si="41"/>
        <v>326.74247594050746</v>
      </c>
      <c r="Q82" s="6">
        <f t="shared" si="26"/>
        <v>525.84104320000006</v>
      </c>
      <c r="R82" s="1">
        <v>6861</v>
      </c>
      <c r="S82" s="1">
        <v>0</v>
      </c>
      <c r="T82" s="1">
        <v>18</v>
      </c>
      <c r="U82" s="6">
        <f t="shared" si="14"/>
        <v>-19</v>
      </c>
      <c r="V82" s="20">
        <v>-1.0999999999999999E-2</v>
      </c>
      <c r="W82" s="20">
        <v>0</v>
      </c>
      <c r="X82" s="21" t="s">
        <v>44</v>
      </c>
      <c r="Y82" s="22">
        <f t="shared" ref="Y82:Y86" si="43">3/24</f>
        <v>0.125</v>
      </c>
      <c r="Z82" s="24"/>
      <c r="AA82" s="22"/>
      <c r="AB82" s="79">
        <f t="shared" si="27"/>
        <v>43629.758583245741</v>
      </c>
      <c r="AC82" s="79">
        <f t="shared" si="28"/>
        <v>43629.633583245741</v>
      </c>
      <c r="AD82" s="25">
        <f t="shared" si="36"/>
        <v>2.1231665790764964</v>
      </c>
      <c r="AE82" s="79">
        <f t="shared" si="29"/>
        <v>43629.758583245741</v>
      </c>
      <c r="AF82" s="79">
        <f t="shared" si="30"/>
        <v>43629.633583245741</v>
      </c>
      <c r="AG82" s="25">
        <f t="shared" si="37"/>
        <v>2.1231665790764964</v>
      </c>
      <c r="AH82" s="14">
        <f t="shared" si="31"/>
        <v>6.2864999999990472E-4</v>
      </c>
      <c r="AI82" s="14">
        <f t="shared" si="32"/>
        <v>7.5437999999988567E-5</v>
      </c>
      <c r="AJ82" s="14">
        <f t="shared" si="38"/>
        <v>7.0408799999989327E-4</v>
      </c>
      <c r="AK82" s="29">
        <v>32</v>
      </c>
      <c r="AL82" s="30"/>
      <c r="AM82" s="6"/>
      <c r="AN82" s="31"/>
      <c r="AO82" s="6">
        <f t="shared" si="33"/>
        <v>31.05</v>
      </c>
      <c r="AP82" s="74">
        <f t="shared" si="34"/>
        <v>-1.0999999999999999E-2</v>
      </c>
    </row>
    <row r="83" spans="1:42" hidden="1" x14ac:dyDescent="0.3">
      <c r="C83" s="14"/>
      <c r="D83" s="14"/>
      <c r="E83" s="14"/>
      <c r="G83" s="33">
        <f t="shared" si="1"/>
        <v>15.479972620261833</v>
      </c>
      <c r="H83" s="6"/>
      <c r="I83" s="84"/>
      <c r="J83" t="s">
        <v>140</v>
      </c>
      <c r="K83" s="6">
        <v>4.5999999999999996</v>
      </c>
      <c r="L83" s="26">
        <f t="shared" si="42"/>
        <v>607.41338980354726</v>
      </c>
      <c r="M83" s="6">
        <f t="shared" si="18"/>
        <v>977.5370944</v>
      </c>
      <c r="N83" s="6">
        <f t="shared" si="35"/>
        <v>3.8000000000000682</v>
      </c>
      <c r="O83" s="6">
        <f t="shared" si="40"/>
        <v>6.1155072000001098</v>
      </c>
      <c r="P83" s="6">
        <f t="shared" si="41"/>
        <v>322.94247594050739</v>
      </c>
      <c r="Q83" s="6">
        <f t="shared" si="26"/>
        <v>519.72553599999992</v>
      </c>
      <c r="R83" s="1">
        <v>6925</v>
      </c>
      <c r="S83" s="1">
        <v>133</v>
      </c>
      <c r="T83" s="1">
        <v>77</v>
      </c>
      <c r="U83" s="6">
        <f t="shared" si="14"/>
        <v>64</v>
      </c>
      <c r="V83" s="20">
        <v>4.0000000000000001E-3</v>
      </c>
      <c r="W83" s="20">
        <v>0.02</v>
      </c>
      <c r="X83" s="21" t="s">
        <v>44</v>
      </c>
      <c r="Y83" s="22">
        <f t="shared" si="43"/>
        <v>0.125</v>
      </c>
      <c r="Z83" s="24"/>
      <c r="AA83" s="22"/>
      <c r="AB83" s="79">
        <f t="shared" si="27"/>
        <v>43629.769998859178</v>
      </c>
      <c r="AC83" s="79">
        <f t="shared" si="28"/>
        <v>43629.644998859178</v>
      </c>
      <c r="AD83" s="25">
        <f t="shared" si="36"/>
        <v>2.134582192513335</v>
      </c>
      <c r="AE83" s="79">
        <f t="shared" si="29"/>
        <v>43629.769998859178</v>
      </c>
      <c r="AF83" s="79">
        <f t="shared" si="30"/>
        <v>43629.644998859178</v>
      </c>
      <c r="AG83" s="25">
        <f t="shared" si="37"/>
        <v>2.134582192513335</v>
      </c>
      <c r="AH83" s="14">
        <f t="shared" si="31"/>
        <v>1.0192512000000183E-2</v>
      </c>
      <c r="AI83" s="14">
        <f t="shared" si="32"/>
        <v>1.223101440000022E-3</v>
      </c>
      <c r="AJ83" s="14">
        <f t="shared" si="38"/>
        <v>1.1415613440000204E-2</v>
      </c>
      <c r="AK83" s="29"/>
      <c r="AL83" s="30"/>
      <c r="AM83" s="6"/>
      <c r="AN83" s="31"/>
      <c r="AO83" s="6">
        <f t="shared" si="33"/>
        <v>23.4</v>
      </c>
      <c r="AP83" s="74">
        <f t="shared" si="34"/>
        <v>4.0000000000000001E-3</v>
      </c>
    </row>
    <row r="84" spans="1:42" hidden="1" x14ac:dyDescent="0.3">
      <c r="C84" s="14"/>
      <c r="D84" s="14"/>
      <c r="E84" s="14"/>
      <c r="G84" s="33">
        <f t="shared" si="1"/>
        <v>15.761607820226345</v>
      </c>
      <c r="H84" s="6"/>
      <c r="I84" s="84"/>
      <c r="J84" t="s">
        <v>142</v>
      </c>
      <c r="K84" s="6">
        <v>9.6</v>
      </c>
      <c r="L84" s="26">
        <f t="shared" si="42"/>
        <v>612.41338980354726</v>
      </c>
      <c r="M84" s="6">
        <f t="shared" si="18"/>
        <v>985.58381440000005</v>
      </c>
      <c r="N84" s="6">
        <f t="shared" si="35"/>
        <v>5</v>
      </c>
      <c r="O84" s="6">
        <f t="shared" si="40"/>
        <v>8.0467200000000005</v>
      </c>
      <c r="P84" s="6">
        <f t="shared" si="41"/>
        <v>317.94247594050739</v>
      </c>
      <c r="Q84" s="6">
        <f t="shared" si="26"/>
        <v>511.67881599999998</v>
      </c>
      <c r="R84" s="1">
        <v>6907</v>
      </c>
      <c r="S84" s="1">
        <v>41</v>
      </c>
      <c r="T84" s="1">
        <v>248</v>
      </c>
      <c r="U84" s="6">
        <f t="shared" si="14"/>
        <v>-18</v>
      </c>
      <c r="V84" s="35">
        <v>-8.0000000000000002E-3</v>
      </c>
      <c r="W84" s="20">
        <v>0.01</v>
      </c>
      <c r="X84" s="21" t="s">
        <v>44</v>
      </c>
      <c r="Y84" s="22">
        <f t="shared" si="43"/>
        <v>0.125</v>
      </c>
      <c r="Z84" s="24"/>
      <c r="AA84" s="22"/>
      <c r="AB84" s="79">
        <f t="shared" si="27"/>
        <v>43629.781733659176</v>
      </c>
      <c r="AC84" s="79">
        <f t="shared" si="28"/>
        <v>43629.656733659176</v>
      </c>
      <c r="AD84" s="25">
        <f t="shared" si="36"/>
        <v>2.1463169925118564</v>
      </c>
      <c r="AE84" s="79">
        <f t="shared" si="29"/>
        <v>43629.781733659176</v>
      </c>
      <c r="AF84" s="79">
        <f t="shared" si="30"/>
        <v>43629.656733659176</v>
      </c>
      <c r="AG84" s="25">
        <f t="shared" si="37"/>
        <v>2.1463169925118564</v>
      </c>
      <c r="AH84" s="14">
        <f t="shared" si="31"/>
        <v>1.0477500000000001E-2</v>
      </c>
      <c r="AI84" s="14">
        <f t="shared" si="32"/>
        <v>1.2573E-3</v>
      </c>
      <c r="AJ84" s="14">
        <f t="shared" si="38"/>
        <v>1.17348E-2</v>
      </c>
      <c r="AK84" s="29">
        <v>32</v>
      </c>
      <c r="AL84" s="30"/>
      <c r="AM84" s="6"/>
      <c r="AN84" s="31"/>
      <c r="AO84" s="6">
        <f t="shared" si="33"/>
        <v>29.4</v>
      </c>
      <c r="AP84" s="74">
        <f t="shared" si="34"/>
        <v>-8.0000000000000002E-3</v>
      </c>
    </row>
    <row r="85" spans="1:42" hidden="1" x14ac:dyDescent="0.3">
      <c r="C85" s="14"/>
      <c r="D85" s="14"/>
      <c r="E85" s="14"/>
      <c r="G85" s="33">
        <f t="shared" si="1"/>
        <v>16.204031116270926</v>
      </c>
      <c r="H85" s="6"/>
      <c r="I85" s="84"/>
      <c r="J85" t="s">
        <v>141</v>
      </c>
      <c r="K85" s="6">
        <v>15</v>
      </c>
      <c r="L85" s="26">
        <f t="shared" si="42"/>
        <v>617.81338980354724</v>
      </c>
      <c r="M85" s="6">
        <f t="shared" si="18"/>
        <v>994.274272</v>
      </c>
      <c r="N85" s="6">
        <f t="shared" si="35"/>
        <v>5.3999999999999773</v>
      </c>
      <c r="O85" s="6">
        <f t="shared" si="40"/>
        <v>8.6904575999999647</v>
      </c>
      <c r="P85" s="6">
        <f t="shared" si="41"/>
        <v>312.54247594050742</v>
      </c>
      <c r="Q85" s="6">
        <f t="shared" si="26"/>
        <v>502.98835839999998</v>
      </c>
      <c r="R85" s="1">
        <v>7250</v>
      </c>
      <c r="S85" s="1">
        <v>609</v>
      </c>
      <c r="T85" s="1">
        <v>35</v>
      </c>
      <c r="U85" s="6">
        <f t="shared" si="14"/>
        <v>343</v>
      </c>
      <c r="V85" s="20">
        <v>2.3E-2</v>
      </c>
      <c r="W85" s="20">
        <v>7.0000000000000007E-2</v>
      </c>
      <c r="X85" s="21" t="s">
        <v>44</v>
      </c>
      <c r="Y85" s="22">
        <f t="shared" si="43"/>
        <v>0.125</v>
      </c>
      <c r="Z85" s="24"/>
      <c r="AA85" s="22"/>
      <c r="AB85" s="79">
        <f t="shared" si="27"/>
        <v>43629.800167963178</v>
      </c>
      <c r="AC85" s="79">
        <f t="shared" si="28"/>
        <v>43629.675167963178</v>
      </c>
      <c r="AD85" s="25">
        <f t="shared" si="36"/>
        <v>2.1647512965137139</v>
      </c>
      <c r="AE85" s="79">
        <f t="shared" si="29"/>
        <v>43629.800167963178</v>
      </c>
      <c r="AF85" s="79">
        <f t="shared" si="30"/>
        <v>43629.675167963178</v>
      </c>
      <c r="AG85" s="25">
        <f t="shared" si="37"/>
        <v>2.1647512965137139</v>
      </c>
      <c r="AH85" s="14">
        <f t="shared" si="31"/>
        <v>1.6459199999999934E-2</v>
      </c>
      <c r="AI85" s="14">
        <f t="shared" si="32"/>
        <v>1.9751039999999919E-3</v>
      </c>
      <c r="AJ85" s="14">
        <f t="shared" si="38"/>
        <v>1.8434303999999926E-2</v>
      </c>
      <c r="AK85" s="29">
        <v>22</v>
      </c>
      <c r="AL85" s="30"/>
      <c r="AM85" s="6"/>
      <c r="AN85" s="31"/>
      <c r="AO85" s="6">
        <f t="shared" si="33"/>
        <v>15.8</v>
      </c>
      <c r="AP85" s="74">
        <f t="shared" si="34"/>
        <v>2.3E-2</v>
      </c>
    </row>
    <row r="86" spans="1:42" hidden="1" x14ac:dyDescent="0.3">
      <c r="C86" s="14"/>
      <c r="D86" s="14"/>
      <c r="E86" s="14"/>
      <c r="F86" s="34" t="s">
        <v>11</v>
      </c>
      <c r="G86" s="33">
        <f t="shared" si="1"/>
        <v>17.515825292270165</v>
      </c>
      <c r="H86" s="6"/>
      <c r="I86" s="84"/>
      <c r="J86" t="s">
        <v>143</v>
      </c>
      <c r="K86" s="6">
        <v>41.2</v>
      </c>
      <c r="L86" s="26">
        <f t="shared" si="42"/>
        <v>644.01338980354728</v>
      </c>
      <c r="M86" s="6">
        <f t="shared" si="18"/>
        <v>1036.4390848</v>
      </c>
      <c r="N86" s="6">
        <f t="shared" si="35"/>
        <v>26.200000000000045</v>
      </c>
      <c r="O86" s="6">
        <f t="shared" si="40"/>
        <v>42.164812800000078</v>
      </c>
      <c r="P86" s="6">
        <f t="shared" si="41"/>
        <v>286.34247594050737</v>
      </c>
      <c r="Q86" s="6">
        <f t="shared" si="26"/>
        <v>460.82354559999993</v>
      </c>
      <c r="R86" s="1">
        <v>4937</v>
      </c>
      <c r="S86" s="1">
        <v>115</v>
      </c>
      <c r="T86" s="1">
        <v>2451</v>
      </c>
      <c r="U86" s="6">
        <f t="shared" si="14"/>
        <v>-2313</v>
      </c>
      <c r="V86" s="20">
        <v>-1.6E-2</v>
      </c>
      <c r="W86" s="20">
        <v>1.4999999999999999E-2</v>
      </c>
      <c r="X86" s="21" t="s">
        <v>44</v>
      </c>
      <c r="Y86" s="22">
        <f t="shared" si="43"/>
        <v>0.125</v>
      </c>
      <c r="Z86" s="24"/>
      <c r="AA86" s="22"/>
      <c r="AB86" s="79">
        <f t="shared" si="27"/>
        <v>43629.854826053845</v>
      </c>
      <c r="AC86" s="79">
        <f t="shared" si="28"/>
        <v>43629.729826053845</v>
      </c>
      <c r="AD86" s="25">
        <f t="shared" si="36"/>
        <v>2.2194093871803489</v>
      </c>
      <c r="AE86" s="79">
        <f t="shared" si="29"/>
        <v>43629.854826053845</v>
      </c>
      <c r="AF86" s="79">
        <f t="shared" si="30"/>
        <v>43629.729826053845</v>
      </c>
      <c r="AG86" s="25">
        <f t="shared" si="37"/>
        <v>2.2194093871803489</v>
      </c>
      <c r="AH86" s="14">
        <f t="shared" si="31"/>
        <v>4.8801866666666756E-2</v>
      </c>
      <c r="AI86" s="14">
        <f t="shared" si="32"/>
        <v>5.8562240000000106E-3</v>
      </c>
      <c r="AJ86" s="14">
        <f t="shared" si="38"/>
        <v>5.465809066666677E-2</v>
      </c>
      <c r="AK86" s="29">
        <v>36</v>
      </c>
      <c r="AL86" s="30"/>
      <c r="AM86" s="6"/>
      <c r="AN86" s="31"/>
      <c r="AO86" s="6">
        <f t="shared" si="33"/>
        <v>33.799999999999997</v>
      </c>
      <c r="AP86" s="74">
        <f t="shared" si="34"/>
        <v>-1.6E-2</v>
      </c>
    </row>
    <row r="87" spans="1:42" hidden="1" x14ac:dyDescent="0.3">
      <c r="C87" s="14"/>
      <c r="D87" s="14"/>
      <c r="E87" s="14"/>
      <c r="F87" s="34" t="s">
        <v>65</v>
      </c>
      <c r="G87" s="33">
        <f t="shared" si="1"/>
        <v>18.556380761030596</v>
      </c>
      <c r="H87" s="6"/>
      <c r="I87" s="84"/>
      <c r="J87" t="s">
        <v>144</v>
      </c>
      <c r="K87" s="6">
        <v>42.1</v>
      </c>
      <c r="L87" s="26">
        <f t="shared" si="42"/>
        <v>644.91338980354726</v>
      </c>
      <c r="M87" s="6">
        <f t="shared" si="18"/>
        <v>1037.8874943999999</v>
      </c>
      <c r="N87" s="6">
        <f t="shared" si="35"/>
        <v>0.89999999999997726</v>
      </c>
      <c r="O87" s="6">
        <f t="shared" si="40"/>
        <v>1.4484095999999635</v>
      </c>
      <c r="P87" s="6">
        <f t="shared" si="41"/>
        <v>285.44247594050739</v>
      </c>
      <c r="Q87" s="6">
        <f t="shared" si="26"/>
        <v>459.37513599999994</v>
      </c>
      <c r="R87" s="1">
        <v>4885</v>
      </c>
      <c r="S87" s="1">
        <v>0</v>
      </c>
      <c r="T87" s="1">
        <v>116</v>
      </c>
      <c r="U87" s="6">
        <f t="shared" si="14"/>
        <v>-52</v>
      </c>
      <c r="V87" s="20">
        <v>-2.3E-2</v>
      </c>
      <c r="W87" s="20">
        <v>-1.4999999999999999E-2</v>
      </c>
      <c r="X87" s="36" t="s">
        <v>45</v>
      </c>
      <c r="Y87" s="22">
        <f t="shared" ref="Y87:Y92" si="44">2/24</f>
        <v>8.3333333333333329E-2</v>
      </c>
      <c r="Z87" s="24"/>
      <c r="AA87" s="22"/>
      <c r="AB87" s="79">
        <f t="shared" si="27"/>
        <v>43629.856515865045</v>
      </c>
      <c r="AC87" s="79">
        <f t="shared" si="28"/>
        <v>43629.77318253171</v>
      </c>
      <c r="AD87" s="25">
        <f t="shared" si="36"/>
        <v>2.2210991983811255</v>
      </c>
      <c r="AE87" s="79">
        <f t="shared" si="29"/>
        <v>43629.856515865045</v>
      </c>
      <c r="AF87" s="79">
        <f t="shared" si="30"/>
        <v>43629.77318253171</v>
      </c>
      <c r="AG87" s="25">
        <f t="shared" si="37"/>
        <v>2.2210991983811255</v>
      </c>
      <c r="AH87" s="14">
        <f t="shared" si="31"/>
        <v>1.5087599999999621E-3</v>
      </c>
      <c r="AI87" s="14">
        <f t="shared" si="32"/>
        <v>1.8105119999999546E-4</v>
      </c>
      <c r="AJ87" s="14">
        <f t="shared" si="38"/>
        <v>1.6898111999999576E-3</v>
      </c>
      <c r="AK87" s="29">
        <v>40</v>
      </c>
      <c r="AL87" s="30"/>
      <c r="AM87" s="6"/>
      <c r="AN87" s="31"/>
      <c r="AO87" s="6">
        <f t="shared" si="33"/>
        <v>37.65</v>
      </c>
      <c r="AP87" s="74">
        <f t="shared" si="34"/>
        <v>-2.3E-2</v>
      </c>
    </row>
    <row r="88" spans="1:42" hidden="1" x14ac:dyDescent="0.3">
      <c r="C88" s="14"/>
      <c r="D88" s="14"/>
      <c r="E88" s="14"/>
      <c r="F88" s="34" t="s">
        <v>65</v>
      </c>
      <c r="G88" s="33">
        <f t="shared" si="1"/>
        <v>18.664528677763883</v>
      </c>
      <c r="H88" s="6"/>
      <c r="I88" s="84"/>
      <c r="J88" t="s">
        <v>145</v>
      </c>
      <c r="K88" s="6">
        <v>44.5</v>
      </c>
      <c r="L88" s="26">
        <f t="shared" si="42"/>
        <v>647.31338980354724</v>
      </c>
      <c r="M88" s="6">
        <f t="shared" si="18"/>
        <v>1041.74992</v>
      </c>
      <c r="N88" s="6">
        <f t="shared" si="35"/>
        <v>2.3999999999999773</v>
      </c>
      <c r="O88" s="6">
        <f t="shared" si="40"/>
        <v>3.8624255999999635</v>
      </c>
      <c r="P88" s="6">
        <f t="shared" si="41"/>
        <v>283.04247594050742</v>
      </c>
      <c r="Q88" s="6">
        <f t="shared" si="26"/>
        <v>455.5127104</v>
      </c>
      <c r="R88" s="1">
        <v>4518</v>
      </c>
      <c r="S88" s="1">
        <v>27</v>
      </c>
      <c r="T88" s="1">
        <v>527</v>
      </c>
      <c r="U88" s="6">
        <f t="shared" si="14"/>
        <v>-367</v>
      </c>
      <c r="V88" s="20">
        <v>-2.5999999999999999E-2</v>
      </c>
      <c r="W88" s="20">
        <v>1.2999999999999999E-2</v>
      </c>
      <c r="X88" s="36" t="s">
        <v>45</v>
      </c>
      <c r="Y88" s="22">
        <f t="shared" si="44"/>
        <v>8.3333333333333329E-2</v>
      </c>
      <c r="Z88" s="24"/>
      <c r="AA88" s="22"/>
      <c r="AB88" s="79">
        <f t="shared" si="27"/>
        <v>43629.861022028243</v>
      </c>
      <c r="AC88" s="79">
        <f t="shared" si="28"/>
        <v>43629.777688694907</v>
      </c>
      <c r="AD88" s="25">
        <f t="shared" si="36"/>
        <v>2.2256053615783458</v>
      </c>
      <c r="AE88" s="79">
        <f t="shared" si="29"/>
        <v>43629.861022028243</v>
      </c>
      <c r="AF88" s="79">
        <f t="shared" si="30"/>
        <v>43629.777688694907</v>
      </c>
      <c r="AG88" s="25">
        <f t="shared" si="37"/>
        <v>2.2256053615783458</v>
      </c>
      <c r="AH88" s="14">
        <f t="shared" si="31"/>
        <v>4.023359999999962E-3</v>
      </c>
      <c r="AI88" s="14">
        <f t="shared" si="32"/>
        <v>4.8280319999999543E-4</v>
      </c>
      <c r="AJ88" s="14">
        <f t="shared" si="38"/>
        <v>4.5061631999999572E-3</v>
      </c>
      <c r="AK88" s="29">
        <v>40</v>
      </c>
      <c r="AL88" s="30"/>
      <c r="AM88" s="6"/>
      <c r="AN88" s="31"/>
      <c r="AO88" s="6">
        <f t="shared" si="33"/>
        <v>39.299999999999997</v>
      </c>
      <c r="AP88" s="74">
        <f t="shared" si="34"/>
        <v>-2.5999999999999999E-2</v>
      </c>
    </row>
    <row r="89" spans="1:42" hidden="1" x14ac:dyDescent="0.3">
      <c r="C89" s="14"/>
      <c r="D89" s="14"/>
      <c r="E89" s="14"/>
      <c r="G89" s="33">
        <f t="shared" si="1"/>
        <v>18.946914904983714</v>
      </c>
      <c r="H89" s="6"/>
      <c r="I89" s="84"/>
      <c r="J89" t="s">
        <v>146</v>
      </c>
      <c r="K89" s="6">
        <v>49.2</v>
      </c>
      <c r="L89" s="26">
        <f t="shared" si="42"/>
        <v>652.01338980354728</v>
      </c>
      <c r="M89" s="6">
        <f t="shared" si="18"/>
        <v>1049.3138368</v>
      </c>
      <c r="N89" s="6">
        <f t="shared" si="35"/>
        <v>4.7000000000000455</v>
      </c>
      <c r="O89" s="6">
        <f t="shared" si="40"/>
        <v>7.563916800000074</v>
      </c>
      <c r="P89" s="6">
        <f t="shared" si="41"/>
        <v>278.34247594050737</v>
      </c>
      <c r="Q89" s="6">
        <f t="shared" si="26"/>
        <v>447.94879359999993</v>
      </c>
      <c r="R89" s="1">
        <v>4396</v>
      </c>
      <c r="S89" s="1">
        <v>97</v>
      </c>
      <c r="T89" s="1">
        <v>202</v>
      </c>
      <c r="U89" s="6">
        <f t="shared" si="14"/>
        <v>-122</v>
      </c>
      <c r="V89" s="20">
        <v>-7.0000000000000001E-3</v>
      </c>
      <c r="W89" s="20">
        <v>2.5999999999999999E-2</v>
      </c>
      <c r="X89" s="36" t="s">
        <v>45</v>
      </c>
      <c r="Y89" s="22">
        <f t="shared" si="44"/>
        <v>8.3333333333333329E-2</v>
      </c>
      <c r="Z89" s="24"/>
      <c r="AA89" s="22"/>
      <c r="AB89" s="79">
        <f t="shared" si="27"/>
        <v>43629.872788121043</v>
      </c>
      <c r="AC89" s="79">
        <f t="shared" si="28"/>
        <v>43629.789454787708</v>
      </c>
      <c r="AD89" s="25">
        <f t="shared" si="36"/>
        <v>2.2373714543791721</v>
      </c>
      <c r="AE89" s="79">
        <f t="shared" si="29"/>
        <v>43629.872788121043</v>
      </c>
      <c r="AF89" s="79">
        <f t="shared" si="30"/>
        <v>43629.789454787708</v>
      </c>
      <c r="AG89" s="25">
        <f t="shared" si="37"/>
        <v>2.2373714543791721</v>
      </c>
      <c r="AH89" s="14">
        <f t="shared" si="31"/>
        <v>1.0505440000000102E-2</v>
      </c>
      <c r="AI89" s="14">
        <f t="shared" si="32"/>
        <v>1.2606528000000121E-3</v>
      </c>
      <c r="AJ89" s="14">
        <f t="shared" si="38"/>
        <v>1.1766092800000114E-2</v>
      </c>
      <c r="AK89" s="29">
        <v>30</v>
      </c>
      <c r="AL89" s="30"/>
      <c r="AM89" s="6"/>
      <c r="AN89" s="31"/>
      <c r="AO89" s="6">
        <f t="shared" si="33"/>
        <v>28.85</v>
      </c>
      <c r="AP89" s="74">
        <f t="shared" si="34"/>
        <v>-7.0000000000000001E-3</v>
      </c>
    </row>
    <row r="90" spans="1:42" hidden="1" x14ac:dyDescent="0.3">
      <c r="C90" s="14"/>
      <c r="D90" s="14"/>
      <c r="E90" s="14"/>
      <c r="F90" s="34" t="s">
        <v>11</v>
      </c>
      <c r="G90" s="33">
        <f t="shared" si="1"/>
        <v>19.028025842620991</v>
      </c>
      <c r="H90" s="6"/>
      <c r="I90" s="84"/>
      <c r="J90" t="s">
        <v>147</v>
      </c>
      <c r="K90" s="6">
        <v>51</v>
      </c>
      <c r="L90" s="26">
        <f t="shared" si="42"/>
        <v>653.81338980354724</v>
      </c>
      <c r="M90" s="6">
        <f t="shared" si="18"/>
        <v>1052.210656</v>
      </c>
      <c r="N90" s="6">
        <f t="shared" si="35"/>
        <v>1.7999999999999545</v>
      </c>
      <c r="O90" s="6">
        <f t="shared" si="40"/>
        <v>2.8968191999999271</v>
      </c>
      <c r="P90" s="6">
        <f t="shared" si="41"/>
        <v>276.54247594050742</v>
      </c>
      <c r="Q90" s="6">
        <f t="shared" si="26"/>
        <v>445.05197440000001</v>
      </c>
      <c r="R90" s="1">
        <v>4115</v>
      </c>
      <c r="S90" s="1">
        <v>0</v>
      </c>
      <c r="T90" s="1">
        <v>263</v>
      </c>
      <c r="U90" s="6">
        <f t="shared" si="14"/>
        <v>-281</v>
      </c>
      <c r="V90" s="20">
        <v>-2.5000000000000001E-2</v>
      </c>
      <c r="W90" s="20">
        <v>-5.0000000000000001E-3</v>
      </c>
      <c r="X90" s="36" t="s">
        <v>45</v>
      </c>
      <c r="Y90" s="22">
        <f t="shared" si="44"/>
        <v>8.3333333333333329E-2</v>
      </c>
      <c r="Z90" s="24"/>
      <c r="AA90" s="22"/>
      <c r="AB90" s="79">
        <f t="shared" si="27"/>
        <v>43629.876167743445</v>
      </c>
      <c r="AC90" s="79">
        <f t="shared" si="28"/>
        <v>43629.792834410109</v>
      </c>
      <c r="AD90" s="25">
        <f t="shared" si="36"/>
        <v>2.2407510767807253</v>
      </c>
      <c r="AE90" s="79">
        <f t="shared" si="29"/>
        <v>43629.876167743445</v>
      </c>
      <c r="AF90" s="79">
        <f t="shared" si="30"/>
        <v>43629.792834410109</v>
      </c>
      <c r="AG90" s="25">
        <f t="shared" si="37"/>
        <v>2.2407510767807253</v>
      </c>
      <c r="AH90" s="14">
        <f t="shared" si="31"/>
        <v>3.0175199999999242E-3</v>
      </c>
      <c r="AI90" s="14">
        <f t="shared" si="32"/>
        <v>3.6210239999999092E-4</v>
      </c>
      <c r="AJ90" s="14">
        <f t="shared" si="38"/>
        <v>3.3796223999999152E-3</v>
      </c>
      <c r="AK90" s="29">
        <v>40</v>
      </c>
      <c r="AL90" s="30"/>
      <c r="AM90" s="6"/>
      <c r="AN90" s="31"/>
      <c r="AO90" s="6">
        <f t="shared" si="33"/>
        <v>38.75</v>
      </c>
      <c r="AP90" s="74">
        <f t="shared" si="34"/>
        <v>-2.5000000000000001E-2</v>
      </c>
    </row>
    <row r="91" spans="1:42" hidden="1" x14ac:dyDescent="0.3">
      <c r="C91" s="14"/>
      <c r="D91" s="14"/>
      <c r="E91" s="14"/>
      <c r="G91" s="33">
        <f t="shared" si="1"/>
        <v>20.030196538253222</v>
      </c>
      <c r="H91" s="6"/>
      <c r="I91" s="84"/>
      <c r="J91" t="s">
        <v>148</v>
      </c>
      <c r="K91" s="6">
        <v>64.900000000000006</v>
      </c>
      <c r="L91" s="26">
        <f t="shared" si="42"/>
        <v>667.71338980354722</v>
      </c>
      <c r="M91" s="6">
        <f t="shared" si="18"/>
        <v>1074.5805376000001</v>
      </c>
      <c r="N91" s="6">
        <f t="shared" si="35"/>
        <v>13.899999999999977</v>
      </c>
      <c r="O91" s="6">
        <f t="shared" si="40"/>
        <v>22.369881599999964</v>
      </c>
      <c r="P91" s="6">
        <f t="shared" si="41"/>
        <v>262.64247594050744</v>
      </c>
      <c r="Q91" s="6">
        <f t="shared" si="26"/>
        <v>422.68209280000002</v>
      </c>
      <c r="R91" s="1">
        <v>4464</v>
      </c>
      <c r="S91" s="1">
        <v>522</v>
      </c>
      <c r="T91" s="1">
        <v>206</v>
      </c>
      <c r="U91" s="6">
        <f t="shared" si="14"/>
        <v>349</v>
      </c>
      <c r="V91" s="20">
        <v>4.0000000000000001E-3</v>
      </c>
      <c r="W91" s="20">
        <v>3.6999999999999998E-2</v>
      </c>
      <c r="X91" s="36" t="s">
        <v>45</v>
      </c>
      <c r="Y91" s="22">
        <f t="shared" si="44"/>
        <v>8.3333333333333329E-2</v>
      </c>
      <c r="Z91" s="24"/>
      <c r="AA91" s="22"/>
      <c r="AB91" s="79">
        <f t="shared" si="27"/>
        <v>43629.917924855763</v>
      </c>
      <c r="AC91" s="79">
        <f t="shared" si="28"/>
        <v>43629.834591522427</v>
      </c>
      <c r="AD91" s="25">
        <f t="shared" si="36"/>
        <v>2.2825081890987349</v>
      </c>
      <c r="AE91" s="79">
        <f t="shared" si="29"/>
        <v>43629.917924855763</v>
      </c>
      <c r="AF91" s="79">
        <f t="shared" si="30"/>
        <v>43629.834591522427</v>
      </c>
      <c r="AG91" s="25">
        <f t="shared" si="37"/>
        <v>2.2825081890987349</v>
      </c>
      <c r="AH91" s="14">
        <f t="shared" si="31"/>
        <v>3.7283135999999939E-2</v>
      </c>
      <c r="AI91" s="14">
        <f t="shared" si="32"/>
        <v>4.4739763199999928E-3</v>
      </c>
      <c r="AJ91" s="14">
        <f t="shared" si="38"/>
        <v>4.1757112319999928E-2</v>
      </c>
      <c r="AK91" s="29"/>
      <c r="AL91" s="30"/>
      <c r="AM91" s="6"/>
      <c r="AN91" s="31"/>
      <c r="AO91" s="6">
        <f t="shared" si="33"/>
        <v>23.4</v>
      </c>
      <c r="AP91" s="74">
        <f t="shared" si="34"/>
        <v>4.0000000000000001E-3</v>
      </c>
    </row>
    <row r="92" spans="1:42" hidden="1" x14ac:dyDescent="0.3">
      <c r="C92" s="14"/>
      <c r="D92" s="14"/>
      <c r="E92" s="14"/>
      <c r="F92" s="34" t="s">
        <v>10</v>
      </c>
      <c r="G92" s="33">
        <f t="shared" si="1"/>
        <v>20.194057018321473</v>
      </c>
      <c r="H92" s="6">
        <v>1</v>
      </c>
      <c r="I92" s="84"/>
      <c r="J92" t="s">
        <v>149</v>
      </c>
      <c r="K92" s="6">
        <v>66.900000000000006</v>
      </c>
      <c r="L92" s="26">
        <f t="shared" si="42"/>
        <v>669.71338980354722</v>
      </c>
      <c r="M92" s="6">
        <f t="shared" si="18"/>
        <v>1077.7992256</v>
      </c>
      <c r="N92" s="6">
        <f t="shared" si="35"/>
        <v>2</v>
      </c>
      <c r="O92" s="6">
        <f t="shared" si="40"/>
        <v>3.2186880000000002</v>
      </c>
      <c r="P92" s="6">
        <f t="shared" si="41"/>
        <v>260.64247594050744</v>
      </c>
      <c r="Q92" s="6">
        <f t="shared" si="26"/>
        <v>419.46340480000003</v>
      </c>
      <c r="R92" s="1">
        <v>4698</v>
      </c>
      <c r="S92" s="1">
        <v>262</v>
      </c>
      <c r="T92" s="1">
        <v>27</v>
      </c>
      <c r="U92" s="6">
        <f t="shared" si="14"/>
        <v>234</v>
      </c>
      <c r="V92" s="20">
        <v>2.5000000000000001E-2</v>
      </c>
      <c r="W92" s="20">
        <v>6.9000000000000006E-2</v>
      </c>
      <c r="X92" s="36" t="s">
        <v>45</v>
      </c>
      <c r="Y92" s="22">
        <f t="shared" si="44"/>
        <v>8.3333333333333329E-2</v>
      </c>
      <c r="Z92" s="24"/>
      <c r="AA92" s="22"/>
      <c r="AB92" s="79">
        <f t="shared" si="27"/>
        <v>43629.924752375766</v>
      </c>
      <c r="AC92" s="79">
        <f t="shared" si="28"/>
        <v>43629.84141904243</v>
      </c>
      <c r="AD92" s="25">
        <f t="shared" si="36"/>
        <v>2.2893357091015787</v>
      </c>
      <c r="AE92" s="79">
        <f t="shared" si="29"/>
        <v>43629.924752375766</v>
      </c>
      <c r="AF92" s="79">
        <f t="shared" si="30"/>
        <v>43629.84141904243</v>
      </c>
      <c r="AG92" s="25">
        <f t="shared" si="37"/>
        <v>2.2893357091015787</v>
      </c>
      <c r="AH92" s="14">
        <f t="shared" si="31"/>
        <v>6.0960000000000007E-3</v>
      </c>
      <c r="AI92" s="14">
        <f t="shared" si="32"/>
        <v>7.3152000000000004E-4</v>
      </c>
      <c r="AJ92" s="14">
        <f t="shared" si="38"/>
        <v>6.827520000000001E-3</v>
      </c>
      <c r="AK92" s="29">
        <v>22</v>
      </c>
      <c r="AL92" s="30"/>
      <c r="AM92" s="6"/>
      <c r="AN92" s="31"/>
      <c r="AO92" s="6">
        <f t="shared" si="33"/>
        <v>15</v>
      </c>
      <c r="AP92" s="74">
        <f t="shared" si="34"/>
        <v>2.5000000000000001E-2</v>
      </c>
    </row>
    <row r="93" spans="1:42" x14ac:dyDescent="0.3">
      <c r="A93" t="s">
        <v>21</v>
      </c>
      <c r="B93">
        <v>1</v>
      </c>
      <c r="C93" s="14">
        <v>0.16458333333333333</v>
      </c>
      <c r="D93" s="14">
        <f>SUM(AH81:AH93)</f>
        <v>0.17206120866666672</v>
      </c>
      <c r="E93" s="14"/>
      <c r="G93" s="33">
        <f t="shared" si="1"/>
        <v>20.77805576910032</v>
      </c>
      <c r="H93" s="6">
        <v>1</v>
      </c>
      <c r="I93" s="84"/>
      <c r="J93" t="s">
        <v>36</v>
      </c>
      <c r="K93" s="6">
        <v>75</v>
      </c>
      <c r="L93" s="26">
        <f t="shared" si="42"/>
        <v>677.81338980354724</v>
      </c>
      <c r="M93" s="6">
        <f t="shared" si="18"/>
        <v>1090.834912</v>
      </c>
      <c r="N93" s="6">
        <f t="shared" si="35"/>
        <v>8.1000000000000227</v>
      </c>
      <c r="O93" s="6">
        <f t="shared" si="40"/>
        <v>13.035686400000037</v>
      </c>
      <c r="P93" s="6">
        <f t="shared" si="41"/>
        <v>252.54247594050742</v>
      </c>
      <c r="Q93" s="6">
        <f t="shared" si="26"/>
        <v>406.4277184</v>
      </c>
      <c r="R93" s="1">
        <v>4821</v>
      </c>
      <c r="S93" s="1">
        <v>69</v>
      </c>
      <c r="T93" s="1">
        <v>283</v>
      </c>
      <c r="U93" s="6">
        <f t="shared" si="14"/>
        <v>123</v>
      </c>
      <c r="V93" s="20">
        <v>1E-3</v>
      </c>
      <c r="W93" s="20">
        <v>2.1999999999999999E-2</v>
      </c>
      <c r="X93" s="21" t="s">
        <v>45</v>
      </c>
      <c r="Y93" s="22">
        <f>2/24</f>
        <v>8.3333333333333329E-2</v>
      </c>
      <c r="Z93" s="24"/>
      <c r="AA93" s="22"/>
      <c r="AB93" s="79">
        <f t="shared" si="27"/>
        <v>43629.949085657048</v>
      </c>
      <c r="AC93" s="79">
        <f t="shared" si="28"/>
        <v>43629.865752323713</v>
      </c>
      <c r="AD93" s="25">
        <f t="shared" si="36"/>
        <v>2.3136689903840306</v>
      </c>
      <c r="AE93" s="79">
        <f t="shared" si="29"/>
        <v>43629.949085657048</v>
      </c>
      <c r="AF93" s="79">
        <f t="shared" si="30"/>
        <v>43629.865752323713</v>
      </c>
      <c r="AG93" s="25">
        <f t="shared" si="37"/>
        <v>2.3136689903840306</v>
      </c>
      <c r="AH93" s="14">
        <f t="shared" si="31"/>
        <v>2.1726144000000062E-2</v>
      </c>
      <c r="AI93" s="14">
        <f t="shared" si="32"/>
        <v>2.6071372800000074E-3</v>
      </c>
      <c r="AJ93" s="14">
        <f t="shared" si="38"/>
        <v>2.433328128000007E-2</v>
      </c>
      <c r="AK93" s="29"/>
      <c r="AL93" s="30"/>
      <c r="AM93" s="6"/>
      <c r="AN93" s="31"/>
      <c r="AO93" s="6">
        <f t="shared" si="33"/>
        <v>24.6</v>
      </c>
      <c r="AP93" s="74">
        <f t="shared" si="34"/>
        <v>1E-3</v>
      </c>
    </row>
    <row r="94" spans="1:42" hidden="1" x14ac:dyDescent="0.3">
      <c r="C94" s="14"/>
      <c r="D94" s="14"/>
      <c r="E94" s="14"/>
      <c r="G94" s="33">
        <f t="shared" si="1"/>
        <v>21.485176763555501</v>
      </c>
      <c r="H94" s="6">
        <v>1</v>
      </c>
      <c r="I94" s="84"/>
      <c r="J94" t="s">
        <v>150</v>
      </c>
      <c r="K94" s="6">
        <v>10.199999999999999</v>
      </c>
      <c r="L94" s="26">
        <f>L$93+K94</f>
        <v>688.01338980354728</v>
      </c>
      <c r="M94" s="6">
        <f t="shared" si="18"/>
        <v>1107.2502208000001</v>
      </c>
      <c r="N94" s="6">
        <f t="shared" si="35"/>
        <v>10.200000000000045</v>
      </c>
      <c r="O94" s="6">
        <f t="shared" si="40"/>
        <v>16.415308800000073</v>
      </c>
      <c r="P94" s="6">
        <f t="shared" si="41"/>
        <v>242.34247594050737</v>
      </c>
      <c r="Q94" s="6">
        <f t="shared" si="26"/>
        <v>390.0124095999999</v>
      </c>
      <c r="R94" s="1">
        <v>5217</v>
      </c>
      <c r="S94" s="1">
        <v>460</v>
      </c>
      <c r="T94" s="1">
        <v>71</v>
      </c>
      <c r="U94" s="6">
        <f t="shared" si="14"/>
        <v>396</v>
      </c>
      <c r="V94" s="20">
        <v>5.0000000000000001E-3</v>
      </c>
      <c r="W94" s="20">
        <v>2.5000000000000001E-2</v>
      </c>
      <c r="X94" s="21" t="s">
        <v>45</v>
      </c>
      <c r="Y94" s="22">
        <f t="shared" ref="Y94:Y136" si="45">2/24</f>
        <v>8.3333333333333329E-2</v>
      </c>
      <c r="Z94" s="24"/>
      <c r="AA94" s="22"/>
      <c r="AB94" s="79">
        <f t="shared" si="27"/>
        <v>43629.978549031817</v>
      </c>
      <c r="AC94" s="79">
        <f t="shared" si="28"/>
        <v>43629.895215698481</v>
      </c>
      <c r="AD94" s="25">
        <f t="shared" si="36"/>
        <v>2.3431323651529965</v>
      </c>
      <c r="AE94" s="79">
        <f t="shared" si="29"/>
        <v>43629.978549031817</v>
      </c>
      <c r="AF94" s="79">
        <f t="shared" si="30"/>
        <v>43629.895215698481</v>
      </c>
      <c r="AG94" s="25">
        <f t="shared" si="37"/>
        <v>2.3431323651529965</v>
      </c>
      <c r="AH94" s="14">
        <f t="shared" si="31"/>
        <v>2.6306584615384734E-2</v>
      </c>
      <c r="AI94" s="14">
        <f t="shared" si="32"/>
        <v>3.156790153846168E-3</v>
      </c>
      <c r="AJ94" s="14">
        <f t="shared" si="38"/>
        <v>2.9463374769230902E-2</v>
      </c>
      <c r="AK94" s="29">
        <v>26</v>
      </c>
      <c r="AL94" s="30"/>
      <c r="AM94" s="6"/>
      <c r="AN94" s="31"/>
      <c r="AO94" s="6">
        <f t="shared" si="33"/>
        <v>23</v>
      </c>
      <c r="AP94" s="74">
        <f t="shared" si="34"/>
        <v>5.0000000000000001E-3</v>
      </c>
    </row>
    <row r="95" spans="1:42" hidden="1" x14ac:dyDescent="0.3">
      <c r="C95" s="14"/>
      <c r="D95" s="14"/>
      <c r="E95" s="14"/>
      <c r="G95" s="33">
        <f t="shared" si="1"/>
        <v>21.830649275507312</v>
      </c>
      <c r="H95" s="6">
        <v>1</v>
      </c>
      <c r="I95" s="84"/>
      <c r="J95" t="s">
        <v>151</v>
      </c>
      <c r="K95" s="6">
        <v>14.8</v>
      </c>
      <c r="L95" s="26">
        <f t="shared" ref="L95:L100" si="46">L$93+K95</f>
        <v>692.61338980354719</v>
      </c>
      <c r="M95" s="6">
        <f t="shared" si="18"/>
        <v>1114.6532032</v>
      </c>
      <c r="N95" s="6">
        <f t="shared" si="35"/>
        <v>4.5999999999999091</v>
      </c>
      <c r="O95" s="6">
        <f t="shared" si="40"/>
        <v>7.4029823999998543</v>
      </c>
      <c r="P95" s="6">
        <f t="shared" si="41"/>
        <v>237.74247594050746</v>
      </c>
      <c r="Q95" s="6">
        <f t="shared" si="26"/>
        <v>382.60942720000008</v>
      </c>
      <c r="R95" s="1">
        <v>5685</v>
      </c>
      <c r="S95" s="1">
        <v>464</v>
      </c>
      <c r="T95" s="1">
        <v>0</v>
      </c>
      <c r="U95" s="6">
        <f t="shared" si="14"/>
        <v>468</v>
      </c>
      <c r="V95" s="20">
        <v>1.7000000000000001E-2</v>
      </c>
      <c r="W95" s="20">
        <v>2.5999999999999999E-2</v>
      </c>
      <c r="X95" s="21" t="s">
        <v>45</v>
      </c>
      <c r="Y95" s="22">
        <f t="shared" si="45"/>
        <v>8.3333333333333329E-2</v>
      </c>
      <c r="Z95" s="24"/>
      <c r="AA95" s="22"/>
      <c r="AB95" s="79">
        <f t="shared" si="27"/>
        <v>43629.992943719815</v>
      </c>
      <c r="AC95" s="79">
        <f t="shared" si="28"/>
        <v>43629.909610386479</v>
      </c>
      <c r="AD95" s="25">
        <f t="shared" si="36"/>
        <v>2.3575270531509886</v>
      </c>
      <c r="AE95" s="79">
        <f t="shared" si="29"/>
        <v>43629.992943719815</v>
      </c>
      <c r="AF95" s="79">
        <f t="shared" si="30"/>
        <v>43629.909610386479</v>
      </c>
      <c r="AG95" s="25">
        <f t="shared" si="37"/>
        <v>2.3575270531509886</v>
      </c>
      <c r="AH95" s="14">
        <f t="shared" si="31"/>
        <v>1.2852399999999748E-2</v>
      </c>
      <c r="AI95" s="14">
        <f t="shared" si="32"/>
        <v>1.5422879999999698E-3</v>
      </c>
      <c r="AJ95" s="14">
        <f t="shared" si="38"/>
        <v>1.4394687999999718E-2</v>
      </c>
      <c r="AK95" s="29">
        <v>24</v>
      </c>
      <c r="AL95" s="30"/>
      <c r="AM95" s="6"/>
      <c r="AN95" s="31"/>
      <c r="AO95" s="6">
        <f t="shared" si="33"/>
        <v>18.2</v>
      </c>
      <c r="AP95" s="74">
        <f t="shared" si="34"/>
        <v>1.7000000000000001E-2</v>
      </c>
    </row>
    <row r="96" spans="1:42" hidden="1" x14ac:dyDescent="0.3">
      <c r="C96" s="14"/>
      <c r="D96" s="14"/>
      <c r="E96" s="14"/>
      <c r="G96" s="33">
        <f t="shared" si="1"/>
        <v>22.293282030732371</v>
      </c>
      <c r="H96" s="6">
        <v>1</v>
      </c>
      <c r="I96" s="84"/>
      <c r="J96" t="s">
        <v>207</v>
      </c>
      <c r="K96" s="6">
        <v>22.5</v>
      </c>
      <c r="L96" s="26">
        <f t="shared" si="46"/>
        <v>700.31338980354724</v>
      </c>
      <c r="M96" s="6">
        <f t="shared" si="18"/>
        <v>1127.0451519999999</v>
      </c>
      <c r="N96" s="6">
        <f t="shared" si="35"/>
        <v>7.7000000000000455</v>
      </c>
      <c r="O96" s="6">
        <f t="shared" si="40"/>
        <v>12.391948800000074</v>
      </c>
      <c r="P96" s="6">
        <f t="shared" si="41"/>
        <v>230.04247594050742</v>
      </c>
      <c r="Q96" s="6">
        <f t="shared" si="26"/>
        <v>370.2174784</v>
      </c>
      <c r="R96" s="1">
        <v>5512</v>
      </c>
      <c r="S96" s="1">
        <v>87</v>
      </c>
      <c r="T96" s="1">
        <v>319</v>
      </c>
      <c r="U96" s="6">
        <f t="shared" si="14"/>
        <v>-173</v>
      </c>
      <c r="V96" s="20">
        <v>-4.0000000000000001E-3</v>
      </c>
      <c r="W96" s="20">
        <v>1.4E-2</v>
      </c>
      <c r="X96" s="21" t="s">
        <v>45</v>
      </c>
      <c r="Y96" s="22">
        <f t="shared" si="45"/>
        <v>8.3333333333333329E-2</v>
      </c>
      <c r="Z96" s="24"/>
      <c r="AA96" s="22"/>
      <c r="AB96" s="79">
        <f t="shared" si="27"/>
        <v>43630.012220084616</v>
      </c>
      <c r="AC96" s="79">
        <f t="shared" si="28"/>
        <v>43629.928886751281</v>
      </c>
      <c r="AD96" s="25">
        <f t="shared" si="36"/>
        <v>2.3768034179520328</v>
      </c>
      <c r="AE96" s="79">
        <f t="shared" si="29"/>
        <v>43630.012220084616</v>
      </c>
      <c r="AF96" s="79">
        <f t="shared" si="30"/>
        <v>43629.928886751281</v>
      </c>
      <c r="AG96" s="25">
        <f t="shared" si="37"/>
        <v>2.3768034179520328</v>
      </c>
      <c r="AH96" s="14">
        <f t="shared" si="31"/>
        <v>1.7211040000000104E-2</v>
      </c>
      <c r="AI96" s="14">
        <f t="shared" si="32"/>
        <v>2.0653248000000123E-3</v>
      </c>
      <c r="AJ96" s="14">
        <f t="shared" si="38"/>
        <v>1.9276364800000115E-2</v>
      </c>
      <c r="AK96" s="29">
        <v>30</v>
      </c>
      <c r="AL96" s="30"/>
      <c r="AM96" s="6"/>
      <c r="AN96" s="31"/>
      <c r="AO96" s="6">
        <f t="shared" si="33"/>
        <v>27.2</v>
      </c>
      <c r="AP96" s="74">
        <f t="shared" si="34"/>
        <v>-4.0000000000000001E-3</v>
      </c>
    </row>
    <row r="97" spans="1:42" hidden="1" x14ac:dyDescent="0.3">
      <c r="C97" s="14"/>
      <c r="D97" s="14"/>
      <c r="E97" s="14"/>
      <c r="G97" s="33">
        <f t="shared" si="1"/>
        <v>22.951875113882124</v>
      </c>
      <c r="H97" s="6">
        <v>1</v>
      </c>
      <c r="I97" s="84"/>
      <c r="J97" t="s">
        <v>152</v>
      </c>
      <c r="K97" s="6">
        <v>32</v>
      </c>
      <c r="L97" s="26">
        <f t="shared" si="46"/>
        <v>709.81338980354724</v>
      </c>
      <c r="M97" s="6">
        <f t="shared" si="18"/>
        <v>1142.33392</v>
      </c>
      <c r="N97" s="6">
        <f t="shared" si="35"/>
        <v>9.5</v>
      </c>
      <c r="O97" s="6">
        <f t="shared" si="40"/>
        <v>15.288768000000001</v>
      </c>
      <c r="P97" s="6">
        <f t="shared" si="41"/>
        <v>220.54247594050742</v>
      </c>
      <c r="Q97" s="6">
        <f t="shared" si="26"/>
        <v>354.9287104</v>
      </c>
      <c r="R97" s="1">
        <v>5866</v>
      </c>
      <c r="S97" s="1">
        <v>450</v>
      </c>
      <c r="T97" s="1">
        <v>72</v>
      </c>
      <c r="U97" s="6">
        <f t="shared" si="14"/>
        <v>354</v>
      </c>
      <c r="V97" s="20">
        <v>5.0000000000000001E-3</v>
      </c>
      <c r="W97" s="20">
        <v>0.02</v>
      </c>
      <c r="X97" s="21" t="s">
        <v>45</v>
      </c>
      <c r="Y97" s="22">
        <f t="shared" si="45"/>
        <v>8.3333333333333329E-2</v>
      </c>
      <c r="Z97" s="24"/>
      <c r="AA97" s="22"/>
      <c r="AB97" s="79">
        <f t="shared" si="27"/>
        <v>43630.039661463081</v>
      </c>
      <c r="AC97" s="79">
        <f t="shared" si="28"/>
        <v>43629.956328129745</v>
      </c>
      <c r="AD97" s="25">
        <f t="shared" si="36"/>
        <v>2.4042447964166058</v>
      </c>
      <c r="AE97" s="79">
        <f t="shared" si="29"/>
        <v>43630.039661463081</v>
      </c>
      <c r="AF97" s="79">
        <f t="shared" si="30"/>
        <v>43629.956328129745</v>
      </c>
      <c r="AG97" s="25">
        <f t="shared" si="37"/>
        <v>2.4042447964166058</v>
      </c>
      <c r="AH97" s="14">
        <f t="shared" si="31"/>
        <v>2.4501230769230772E-2</v>
      </c>
      <c r="AI97" s="14">
        <f t="shared" si="32"/>
        <v>2.9401476923076927E-3</v>
      </c>
      <c r="AJ97" s="14">
        <f t="shared" si="38"/>
        <v>2.7441378461538463E-2</v>
      </c>
      <c r="AK97" s="29">
        <v>26</v>
      </c>
      <c r="AL97" s="30"/>
      <c r="AM97" s="6"/>
      <c r="AN97" s="31"/>
      <c r="AO97" s="6">
        <f t="shared" si="33"/>
        <v>23</v>
      </c>
      <c r="AP97" s="74">
        <f t="shared" si="34"/>
        <v>5.0000000000000001E-3</v>
      </c>
    </row>
    <row r="98" spans="1:42" ht="15" hidden="1" customHeight="1" x14ac:dyDescent="0.3">
      <c r="C98" s="14"/>
      <c r="D98" s="14"/>
      <c r="E98" s="14"/>
      <c r="G98" s="33">
        <f t="shared" si="1"/>
        <v>23.499547256680671</v>
      </c>
      <c r="H98" s="6">
        <v>1</v>
      </c>
      <c r="I98" s="84"/>
      <c r="J98" t="s">
        <v>153</v>
      </c>
      <c r="K98" s="6">
        <v>39.9</v>
      </c>
      <c r="L98" s="26">
        <f t="shared" si="46"/>
        <v>717.71338980354722</v>
      </c>
      <c r="M98" s="6">
        <f t="shared" si="18"/>
        <v>1155.0477375999999</v>
      </c>
      <c r="N98" s="6">
        <f t="shared" si="35"/>
        <v>7.8999999999999773</v>
      </c>
      <c r="O98" s="6">
        <f t="shared" si="40"/>
        <v>12.713817599999965</v>
      </c>
      <c r="P98" s="6">
        <f t="shared" si="41"/>
        <v>212.64247594050744</v>
      </c>
      <c r="Q98" s="6">
        <f t="shared" si="26"/>
        <v>342.21489280000003</v>
      </c>
      <c r="R98" s="1">
        <v>6139</v>
      </c>
      <c r="S98" s="1">
        <v>387</v>
      </c>
      <c r="T98" s="1">
        <v>115</v>
      </c>
      <c r="U98" s="6">
        <f t="shared" si="14"/>
        <v>273</v>
      </c>
      <c r="V98" s="20">
        <v>6.0000000000000001E-3</v>
      </c>
      <c r="W98" s="20">
        <v>0.02</v>
      </c>
      <c r="X98" s="21" t="s">
        <v>45</v>
      </c>
      <c r="Y98" s="22">
        <f t="shared" si="45"/>
        <v>8.3333333333333329E-2</v>
      </c>
      <c r="Z98" s="24"/>
      <c r="AA98" s="22"/>
      <c r="AB98" s="79">
        <f t="shared" si="27"/>
        <v>43630.062481135697</v>
      </c>
      <c r="AC98" s="79">
        <f t="shared" si="28"/>
        <v>43629.979147802362</v>
      </c>
      <c r="AD98" s="25">
        <f t="shared" si="36"/>
        <v>2.4270644690332119</v>
      </c>
      <c r="AE98" s="79">
        <f t="shared" si="29"/>
        <v>43630.062481135697</v>
      </c>
      <c r="AF98" s="79">
        <f t="shared" si="30"/>
        <v>43629.979147802362</v>
      </c>
      <c r="AG98" s="25">
        <f t="shared" si="37"/>
        <v>2.4270644690332119</v>
      </c>
      <c r="AH98" s="14">
        <f t="shared" si="31"/>
        <v>2.0374707692307637E-2</v>
      </c>
      <c r="AI98" s="14">
        <f t="shared" si="32"/>
        <v>2.4449649230769165E-3</v>
      </c>
      <c r="AJ98" s="14">
        <f t="shared" si="38"/>
        <v>2.2819672615384555E-2</v>
      </c>
      <c r="AK98" s="29">
        <v>26</v>
      </c>
      <c r="AL98" s="30"/>
      <c r="AM98" s="6"/>
      <c r="AN98" s="31"/>
      <c r="AO98" s="6">
        <f t="shared" si="33"/>
        <v>22.6</v>
      </c>
      <c r="AP98" s="74">
        <f t="shared" si="34"/>
        <v>6.0000000000000001E-3</v>
      </c>
    </row>
    <row r="99" spans="1:42" hidden="1" x14ac:dyDescent="0.3">
      <c r="C99" s="14"/>
      <c r="D99" s="14"/>
      <c r="E99" s="14"/>
      <c r="G99" s="33">
        <f t="shared" si="1"/>
        <v>0.42961934121558443</v>
      </c>
      <c r="H99" s="6">
        <v>1</v>
      </c>
      <c r="I99" s="86"/>
      <c r="J99" t="s">
        <v>154</v>
      </c>
      <c r="K99" s="6">
        <v>52.8</v>
      </c>
      <c r="L99" s="26">
        <f t="shared" si="46"/>
        <v>730.61338980354719</v>
      </c>
      <c r="M99" s="6">
        <f t="shared" si="18"/>
        <v>1175.8082752</v>
      </c>
      <c r="N99" s="6">
        <f t="shared" si="35"/>
        <v>12.899999999999977</v>
      </c>
      <c r="O99" s="6">
        <f t="shared" si="40"/>
        <v>20.760537599999964</v>
      </c>
      <c r="P99" s="6">
        <f t="shared" si="41"/>
        <v>199.74247594050746</v>
      </c>
      <c r="Q99" s="6">
        <f t="shared" si="26"/>
        <v>321.45435520000007</v>
      </c>
      <c r="R99" s="1">
        <v>6686</v>
      </c>
      <c r="S99" s="1">
        <v>609</v>
      </c>
      <c r="T99" s="1">
        <v>60</v>
      </c>
      <c r="U99" s="6">
        <f t="shared" si="14"/>
        <v>547</v>
      </c>
      <c r="V99" s="20">
        <v>8.0000000000000002E-3</v>
      </c>
      <c r="W99" s="20">
        <v>2.1000000000000001E-2</v>
      </c>
      <c r="X99" s="21" t="s">
        <v>45</v>
      </c>
      <c r="Y99" s="22">
        <f t="shared" si="45"/>
        <v>8.3333333333333329E-2</v>
      </c>
      <c r="Z99" s="24"/>
      <c r="AA99" s="22"/>
      <c r="AB99" s="79">
        <f t="shared" si="27"/>
        <v>43630.10123413922</v>
      </c>
      <c r="AC99" s="79">
        <f t="shared" si="28"/>
        <v>43630.017900805884</v>
      </c>
      <c r="AD99" s="25">
        <f t="shared" si="36"/>
        <v>2.4658174725555</v>
      </c>
      <c r="AE99" s="79">
        <f t="shared" si="29"/>
        <v>43630.10123413922</v>
      </c>
      <c r="AF99" s="79">
        <f t="shared" si="30"/>
        <v>43630.017900805884</v>
      </c>
      <c r="AG99" s="25">
        <f t="shared" si="37"/>
        <v>2.4658174725555</v>
      </c>
      <c r="AH99" s="14">
        <f t="shared" si="31"/>
        <v>3.4600895999999944E-2</v>
      </c>
      <c r="AI99" s="14">
        <f t="shared" si="32"/>
        <v>4.1521075199999931E-3</v>
      </c>
      <c r="AJ99" s="14">
        <f t="shared" si="38"/>
        <v>3.875300351999994E-2</v>
      </c>
      <c r="AK99" s="29">
        <v>25</v>
      </c>
      <c r="AL99" s="30"/>
      <c r="AM99" s="6"/>
      <c r="AN99" s="31"/>
      <c r="AO99" s="6">
        <f t="shared" si="33"/>
        <v>21.8</v>
      </c>
      <c r="AP99" s="74">
        <f t="shared" si="34"/>
        <v>8.0000000000000002E-3</v>
      </c>
    </row>
    <row r="100" spans="1:42" x14ac:dyDescent="0.3">
      <c r="A100" t="s">
        <v>22</v>
      </c>
      <c r="B100">
        <v>1</v>
      </c>
      <c r="C100" s="14">
        <v>0.16458333333333333</v>
      </c>
      <c r="D100" s="14">
        <f>SUM(AJ94:AJ100)</f>
        <v>0.19697541816615377</v>
      </c>
      <c r="E100" s="14">
        <f>AE100-AE93</f>
        <v>0.19697541817004094</v>
      </c>
      <c r="F100" s="34" t="s">
        <v>11</v>
      </c>
      <c r="G100" s="33">
        <f t="shared" si="1"/>
        <v>1.5054658051813021</v>
      </c>
      <c r="H100" s="6">
        <v>1</v>
      </c>
      <c r="I100" s="86"/>
      <c r="J100" t="s">
        <v>37</v>
      </c>
      <c r="K100" s="6">
        <v>71.900000000000006</v>
      </c>
      <c r="L100" s="26">
        <f t="shared" si="46"/>
        <v>749.71338980354722</v>
      </c>
      <c r="M100" s="6">
        <f t="shared" si="18"/>
        <v>1206.5467455999999</v>
      </c>
      <c r="N100" s="6">
        <f t="shared" si="35"/>
        <v>19.100000000000023</v>
      </c>
      <c r="O100" s="6">
        <f t="shared" si="40"/>
        <v>30.73847040000004</v>
      </c>
      <c r="P100" s="6">
        <f t="shared" si="41"/>
        <v>180.64247594050744</v>
      </c>
      <c r="Q100" s="6">
        <f t="shared" si="26"/>
        <v>290.71588480000003</v>
      </c>
      <c r="R100" s="1">
        <v>5717</v>
      </c>
      <c r="S100" s="1">
        <v>348</v>
      </c>
      <c r="T100" s="1">
        <v>1306</v>
      </c>
      <c r="U100" s="6">
        <f t="shared" si="14"/>
        <v>-969</v>
      </c>
      <c r="V100" s="20">
        <v>-7.0000000000000001E-3</v>
      </c>
      <c r="W100" s="20">
        <v>2.8000000000000001E-2</v>
      </c>
      <c r="X100" s="21" t="s">
        <v>45</v>
      </c>
      <c r="Y100" s="22">
        <f t="shared" si="45"/>
        <v>8.3333333333333329E-2</v>
      </c>
      <c r="Z100" s="24"/>
      <c r="AA100" s="22"/>
      <c r="AB100" s="79">
        <f t="shared" si="27"/>
        <v>43630.146061075218</v>
      </c>
      <c r="AC100" s="79">
        <f t="shared" si="28"/>
        <v>43630.062727741883</v>
      </c>
      <c r="AD100" s="25">
        <f t="shared" si="36"/>
        <v>2.5106444085540716</v>
      </c>
      <c r="AE100" s="79">
        <f t="shared" si="29"/>
        <v>43630.146061075218</v>
      </c>
      <c r="AF100" s="79">
        <f t="shared" si="30"/>
        <v>43630.062727741883</v>
      </c>
      <c r="AG100" s="25">
        <f t="shared" si="37"/>
        <v>2.5106444085540716</v>
      </c>
      <c r="AH100" s="14">
        <f t="shared" si="31"/>
        <v>4.0024050000000054E-2</v>
      </c>
      <c r="AI100" s="14">
        <f t="shared" si="32"/>
        <v>4.8028860000000062E-3</v>
      </c>
      <c r="AJ100" s="14">
        <f t="shared" si="38"/>
        <v>4.482693600000006E-2</v>
      </c>
      <c r="AK100" s="29">
        <v>32</v>
      </c>
      <c r="AL100" s="30"/>
      <c r="AM100" s="6"/>
      <c r="AN100" s="31"/>
      <c r="AO100" s="6">
        <f t="shared" si="33"/>
        <v>28.85</v>
      </c>
      <c r="AP100" s="74">
        <f t="shared" si="34"/>
        <v>-7.0000000000000001E-3</v>
      </c>
    </row>
    <row r="101" spans="1:42" hidden="1" x14ac:dyDescent="0.3">
      <c r="C101" s="14"/>
      <c r="D101" s="14"/>
      <c r="E101" s="14"/>
      <c r="F101" s="34"/>
      <c r="G101" s="33">
        <f t="shared" si="1"/>
        <v>1.6575488132075407</v>
      </c>
      <c r="H101" s="6">
        <v>1</v>
      </c>
      <c r="I101" s="86"/>
      <c r="J101" t="s">
        <v>159</v>
      </c>
      <c r="K101" s="6">
        <v>2.7</v>
      </c>
      <c r="L101" s="26">
        <f>L$100+K101</f>
        <v>752.41338980354726</v>
      </c>
      <c r="M101" s="6">
        <f t="shared" si="18"/>
        <v>1210.8919744</v>
      </c>
      <c r="N101" s="6">
        <f t="shared" si="35"/>
        <v>2.7000000000000455</v>
      </c>
      <c r="O101" s="6">
        <f t="shared" si="40"/>
        <v>4.3452288000000738</v>
      </c>
      <c r="P101" s="6">
        <f t="shared" si="41"/>
        <v>177.94247594050739</v>
      </c>
      <c r="Q101" s="6">
        <f t="shared" si="26"/>
        <v>286.37065599999994</v>
      </c>
      <c r="R101" s="1">
        <v>5518</v>
      </c>
      <c r="S101" s="1">
        <v>3</v>
      </c>
      <c r="T101" s="1">
        <v>198</v>
      </c>
      <c r="U101" s="6">
        <f t="shared" si="14"/>
        <v>-199</v>
      </c>
      <c r="V101" s="20">
        <v>-8.9999999999999993E-3</v>
      </c>
      <c r="W101" s="20">
        <v>7.0000000000000001E-3</v>
      </c>
      <c r="X101" s="21" t="s">
        <v>45</v>
      </c>
      <c r="Y101" s="22">
        <f t="shared" si="45"/>
        <v>8.3333333333333329E-2</v>
      </c>
      <c r="Z101" s="24"/>
      <c r="AA101" s="22"/>
      <c r="AB101" s="79">
        <f t="shared" si="27"/>
        <v>43630.152397867219</v>
      </c>
      <c r="AC101" s="79">
        <f t="shared" si="28"/>
        <v>43630.069064533884</v>
      </c>
      <c r="AD101" s="25">
        <f t="shared" si="36"/>
        <v>2.5169812005551648</v>
      </c>
      <c r="AE101" s="79">
        <f t="shared" si="29"/>
        <v>43630.152397867219</v>
      </c>
      <c r="AF101" s="79">
        <f t="shared" si="30"/>
        <v>43630.069064533884</v>
      </c>
      <c r="AG101" s="25">
        <f t="shared" si="37"/>
        <v>2.5169812005551648</v>
      </c>
      <c r="AH101" s="14">
        <f t="shared" si="31"/>
        <v>5.6578500000000961E-3</v>
      </c>
      <c r="AI101" s="14">
        <f t="shared" si="32"/>
        <v>6.7894200000001147E-4</v>
      </c>
      <c r="AJ101" s="14">
        <f t="shared" si="38"/>
        <v>6.3367920000001075E-3</v>
      </c>
      <c r="AK101" s="29">
        <v>32</v>
      </c>
      <c r="AL101" s="30"/>
      <c r="AM101" s="6"/>
      <c r="AN101" s="31"/>
      <c r="AO101" s="6">
        <f t="shared" si="33"/>
        <v>29.95</v>
      </c>
      <c r="AP101" s="74">
        <f t="shared" si="34"/>
        <v>-8.9999999999999993E-3</v>
      </c>
    </row>
    <row r="102" spans="1:42" hidden="1" x14ac:dyDescent="0.3">
      <c r="C102" s="14"/>
      <c r="D102" s="14"/>
      <c r="E102" s="14"/>
      <c r="F102" s="34"/>
      <c r="G102" s="33">
        <f t="shared" si="1"/>
        <v>1.8954742302303202</v>
      </c>
      <c r="H102" s="6">
        <v>1</v>
      </c>
      <c r="I102" s="86"/>
      <c r="J102" t="s">
        <v>160</v>
      </c>
      <c r="K102" s="6">
        <v>6</v>
      </c>
      <c r="L102" s="26">
        <f t="shared" ref="L102:L112" si="47">L$100+K102</f>
        <v>755.71338980354722</v>
      </c>
      <c r="M102" s="6">
        <f t="shared" si="18"/>
        <v>1216.2028095999999</v>
      </c>
      <c r="N102" s="6">
        <f t="shared" si="35"/>
        <v>3.2999999999999545</v>
      </c>
      <c r="O102" s="6">
        <f t="shared" si="40"/>
        <v>5.3108351999999268</v>
      </c>
      <c r="P102" s="6">
        <f t="shared" si="41"/>
        <v>174.64247594050744</v>
      </c>
      <c r="Q102" s="6">
        <f t="shared" si="26"/>
        <v>281.05982080000001</v>
      </c>
      <c r="R102" s="1">
        <v>5604</v>
      </c>
      <c r="S102" s="1">
        <v>132</v>
      </c>
      <c r="T102" s="1">
        <v>101</v>
      </c>
      <c r="U102" s="6">
        <f t="shared" si="14"/>
        <v>86</v>
      </c>
      <c r="V102" s="20">
        <v>8.9999999999999993E-3</v>
      </c>
      <c r="W102" s="20">
        <v>3.5999999999999997E-2</v>
      </c>
      <c r="X102" s="21" t="s">
        <v>45</v>
      </c>
      <c r="Y102" s="22">
        <f t="shared" si="45"/>
        <v>8.3333333333333329E-2</v>
      </c>
      <c r="Z102" s="24"/>
      <c r="AA102" s="22"/>
      <c r="AB102" s="79">
        <f t="shared" si="27"/>
        <v>43630.162311426262</v>
      </c>
      <c r="AC102" s="79">
        <f t="shared" si="28"/>
        <v>43630.078978092926</v>
      </c>
      <c r="AD102" s="25">
        <f t="shared" si="36"/>
        <v>2.5268947595977806</v>
      </c>
      <c r="AE102" s="79">
        <f t="shared" si="29"/>
        <v>43630.162311426262</v>
      </c>
      <c r="AF102" s="79">
        <f t="shared" si="30"/>
        <v>43630.078978092926</v>
      </c>
      <c r="AG102" s="25">
        <f t="shared" si="37"/>
        <v>2.5268947595977806</v>
      </c>
      <c r="AH102" s="14">
        <f t="shared" si="31"/>
        <v>8.8513919999998782E-3</v>
      </c>
      <c r="AI102" s="14">
        <f t="shared" si="32"/>
        <v>1.0621670399999852E-3</v>
      </c>
      <c r="AJ102" s="14">
        <f t="shared" si="38"/>
        <v>9.9135590399998634E-3</v>
      </c>
      <c r="AK102" s="29">
        <v>25</v>
      </c>
      <c r="AL102" s="30"/>
      <c r="AM102" s="6"/>
      <c r="AN102" s="31"/>
      <c r="AO102" s="6">
        <f t="shared" si="33"/>
        <v>21.4</v>
      </c>
      <c r="AP102" s="74">
        <f t="shared" si="34"/>
        <v>8.9999999999999993E-3</v>
      </c>
    </row>
    <row r="103" spans="1:42" hidden="1" x14ac:dyDescent="0.3">
      <c r="C103" s="14"/>
      <c r="D103" s="14"/>
      <c r="E103" s="14"/>
      <c r="F103" s="34"/>
      <c r="G103" s="33">
        <f t="shared" si="1"/>
        <v>2.022314379515592</v>
      </c>
      <c r="H103" s="6">
        <v>1</v>
      </c>
      <c r="I103" s="87"/>
      <c r="J103" t="s">
        <v>161</v>
      </c>
      <c r="K103" s="6">
        <v>7.9</v>
      </c>
      <c r="L103" s="26">
        <f t="shared" si="47"/>
        <v>757.61338980354719</v>
      </c>
      <c r="M103" s="6">
        <f t="shared" si="18"/>
        <v>1219.2605632</v>
      </c>
      <c r="N103" s="6">
        <f t="shared" si="35"/>
        <v>1.8999999999999773</v>
      </c>
      <c r="O103" s="6">
        <f t="shared" si="40"/>
        <v>3.0577535999999634</v>
      </c>
      <c r="P103" s="6">
        <f t="shared" si="41"/>
        <v>172.74247594050746</v>
      </c>
      <c r="Q103" s="6">
        <f t="shared" si="26"/>
        <v>278.00206720000006</v>
      </c>
      <c r="R103" s="1">
        <v>5663</v>
      </c>
      <c r="S103" s="1">
        <v>62</v>
      </c>
      <c r="T103" s="1">
        <v>0</v>
      </c>
      <c r="U103" s="6">
        <f t="shared" si="14"/>
        <v>59</v>
      </c>
      <c r="V103" s="20">
        <v>4.0000000000000001E-3</v>
      </c>
      <c r="W103" s="20">
        <v>8.9999999999999993E-3</v>
      </c>
      <c r="X103" s="21" t="s">
        <v>45</v>
      </c>
      <c r="Y103" s="22">
        <f t="shared" si="45"/>
        <v>8.3333333333333329E-2</v>
      </c>
      <c r="Z103" s="24"/>
      <c r="AA103" s="22"/>
      <c r="AB103" s="79">
        <f t="shared" si="27"/>
        <v>43630.167596432482</v>
      </c>
      <c r="AC103" s="79">
        <f t="shared" si="28"/>
        <v>43630.084263099146</v>
      </c>
      <c r="AD103" s="25">
        <f t="shared" si="36"/>
        <v>2.5321797658180003</v>
      </c>
      <c r="AE103" s="79">
        <f t="shared" si="29"/>
        <v>43630.167596432482</v>
      </c>
      <c r="AF103" s="79">
        <f t="shared" si="30"/>
        <v>43630.084263099146</v>
      </c>
      <c r="AG103" s="25">
        <f t="shared" si="37"/>
        <v>2.5321797658180003</v>
      </c>
      <c r="AH103" s="14">
        <f t="shared" si="31"/>
        <v>4.718755555555499E-3</v>
      </c>
      <c r="AI103" s="14">
        <f t="shared" si="32"/>
        <v>5.6625066666665983E-4</v>
      </c>
      <c r="AJ103" s="14">
        <f t="shared" si="38"/>
        <v>5.2850062222221592E-3</v>
      </c>
      <c r="AK103" s="29">
        <v>27</v>
      </c>
      <c r="AL103" s="30"/>
      <c r="AM103" s="6"/>
      <c r="AN103" s="31"/>
      <c r="AO103" s="6">
        <f t="shared" si="33"/>
        <v>23.4</v>
      </c>
      <c r="AP103" s="74">
        <f t="shared" si="34"/>
        <v>4.0000000000000001E-3</v>
      </c>
    </row>
    <row r="104" spans="1:42" hidden="1" x14ac:dyDescent="0.3">
      <c r="C104" s="14"/>
      <c r="D104" s="14"/>
      <c r="E104" s="14"/>
      <c r="F104" s="34"/>
      <c r="G104" s="33">
        <f t="shared" si="1"/>
        <v>2.9119182112044655</v>
      </c>
      <c r="H104" s="6">
        <v>1</v>
      </c>
      <c r="I104" s="87"/>
      <c r="J104" t="s">
        <v>162</v>
      </c>
      <c r="K104" s="6">
        <v>23.2</v>
      </c>
      <c r="L104" s="26">
        <f t="shared" si="47"/>
        <v>772.91338980354726</v>
      </c>
      <c r="M104" s="6">
        <f t="shared" si="18"/>
        <v>1243.8835263999999</v>
      </c>
      <c r="N104" s="6">
        <f t="shared" si="35"/>
        <v>15.300000000000068</v>
      </c>
      <c r="O104" s="6">
        <f t="shared" si="40"/>
        <v>24.622963200000111</v>
      </c>
      <c r="P104" s="6">
        <f t="shared" si="41"/>
        <v>157.44247594050739</v>
      </c>
      <c r="Q104" s="6">
        <f t="shared" si="26"/>
        <v>253.37910399999996</v>
      </c>
      <c r="R104" s="1">
        <v>5199</v>
      </c>
      <c r="S104" s="1">
        <v>147</v>
      </c>
      <c r="T104" s="1">
        <v>581</v>
      </c>
      <c r="U104" s="6">
        <f t="shared" si="14"/>
        <v>-464</v>
      </c>
      <c r="V104" s="20">
        <v>-8.0000000000000002E-3</v>
      </c>
      <c r="W104" s="20">
        <v>1.7000000000000001E-2</v>
      </c>
      <c r="X104" s="21" t="s">
        <v>45</v>
      </c>
      <c r="Y104" s="22">
        <f t="shared" si="45"/>
        <v>8.3333333333333329E-2</v>
      </c>
      <c r="Z104" s="24"/>
      <c r="AA104" s="22"/>
      <c r="AB104" s="79">
        <f t="shared" si="27"/>
        <v>43630.204663258803</v>
      </c>
      <c r="AC104" s="79">
        <f t="shared" si="28"/>
        <v>43630.121329925467</v>
      </c>
      <c r="AD104" s="25">
        <f t="shared" si="36"/>
        <v>2.56924659213837</v>
      </c>
      <c r="AE104" s="79">
        <f t="shared" si="29"/>
        <v>43630.204663258803</v>
      </c>
      <c r="AF104" s="79">
        <f t="shared" si="30"/>
        <v>43630.121329925467</v>
      </c>
      <c r="AG104" s="25">
        <f t="shared" si="37"/>
        <v>2.56924659213837</v>
      </c>
      <c r="AH104" s="14">
        <f t="shared" si="31"/>
        <v>3.3095380645161439E-2</v>
      </c>
      <c r="AI104" s="14">
        <f t="shared" si="32"/>
        <v>3.9714456774193729E-3</v>
      </c>
      <c r="AJ104" s="14">
        <f t="shared" si="38"/>
        <v>3.7066826322580813E-2</v>
      </c>
      <c r="AK104" s="29">
        <v>31</v>
      </c>
      <c r="AL104" s="30"/>
      <c r="AM104" s="6"/>
      <c r="AN104" s="31"/>
      <c r="AO104" s="6">
        <f t="shared" si="33"/>
        <v>29.4</v>
      </c>
      <c r="AP104" s="74">
        <f t="shared" si="34"/>
        <v>-8.0000000000000002E-3</v>
      </c>
    </row>
    <row r="105" spans="1:42" hidden="1" x14ac:dyDescent="0.3">
      <c r="C105" s="14"/>
      <c r="D105" s="14"/>
      <c r="E105" s="14"/>
      <c r="F105" s="34"/>
      <c r="G105" s="33">
        <f t="shared" si="1"/>
        <v>2.9554259937722236</v>
      </c>
      <c r="H105" s="6">
        <v>1</v>
      </c>
      <c r="I105" s="86"/>
      <c r="J105" t="s">
        <v>163</v>
      </c>
      <c r="K105" s="6">
        <v>23.9</v>
      </c>
      <c r="L105" s="26">
        <f t="shared" si="47"/>
        <v>773.61338980354719</v>
      </c>
      <c r="M105" s="6">
        <f t="shared" si="18"/>
        <v>1245.0100671999999</v>
      </c>
      <c r="N105" s="6">
        <f t="shared" si="35"/>
        <v>0.69999999999993179</v>
      </c>
      <c r="O105" s="6">
        <f t="shared" si="40"/>
        <v>1.1265407999998902</v>
      </c>
      <c r="P105" s="6">
        <f t="shared" si="41"/>
        <v>156.74247594050746</v>
      </c>
      <c r="Q105" s="6">
        <f t="shared" si="26"/>
        <v>252.25256320000005</v>
      </c>
      <c r="R105" s="1">
        <v>5175</v>
      </c>
      <c r="S105" s="1">
        <v>1</v>
      </c>
      <c r="T105" s="1">
        <v>31</v>
      </c>
      <c r="U105" s="6">
        <f t="shared" si="14"/>
        <v>-24</v>
      </c>
      <c r="V105" s="20">
        <v>-4.0000000000000001E-3</v>
      </c>
      <c r="W105" s="20">
        <v>-2E-3</v>
      </c>
      <c r="X105" s="21" t="s">
        <v>45</v>
      </c>
      <c r="Y105" s="22">
        <f t="shared" si="45"/>
        <v>8.3333333333333329E-2</v>
      </c>
      <c r="Z105" s="24"/>
      <c r="AA105" s="22"/>
      <c r="AB105" s="79">
        <f t="shared" si="27"/>
        <v>43630.206476083076</v>
      </c>
      <c r="AC105" s="79">
        <f t="shared" si="28"/>
        <v>43630.123142749741</v>
      </c>
      <c r="AD105" s="25">
        <f t="shared" si="36"/>
        <v>2.5710594164120266</v>
      </c>
      <c r="AE105" s="79">
        <f t="shared" si="29"/>
        <v>43630.206476083076</v>
      </c>
      <c r="AF105" s="79">
        <f t="shared" si="30"/>
        <v>43630.123142749741</v>
      </c>
      <c r="AG105" s="25">
        <f t="shared" si="37"/>
        <v>2.5710594164120266</v>
      </c>
      <c r="AH105" s="14">
        <f t="shared" si="31"/>
        <v>1.6185931034481181E-3</v>
      </c>
      <c r="AI105" s="14">
        <f t="shared" si="32"/>
        <v>1.9423117241377415E-4</v>
      </c>
      <c r="AJ105" s="14">
        <f t="shared" si="38"/>
        <v>1.8128242758618923E-3</v>
      </c>
      <c r="AK105" s="29">
        <v>29</v>
      </c>
      <c r="AL105" s="30"/>
      <c r="AM105" s="6"/>
      <c r="AN105" s="31"/>
      <c r="AO105" s="6">
        <f t="shared" si="33"/>
        <v>27.2</v>
      </c>
      <c r="AP105" s="74">
        <f t="shared" si="34"/>
        <v>-4.0000000000000001E-3</v>
      </c>
    </row>
    <row r="106" spans="1:42" hidden="1" x14ac:dyDescent="0.3">
      <c r="C106" s="14"/>
      <c r="D106" s="14"/>
      <c r="E106" s="14"/>
      <c r="F106" s="34" t="s">
        <v>10</v>
      </c>
      <c r="G106" s="33">
        <f t="shared" si="1"/>
        <v>3.3459601377253421</v>
      </c>
      <c r="H106" s="6">
        <v>1</v>
      </c>
      <c r="I106" s="86"/>
      <c r="J106" t="s">
        <v>164</v>
      </c>
      <c r="K106" s="6">
        <v>29.1</v>
      </c>
      <c r="L106" s="26">
        <f t="shared" si="47"/>
        <v>778.81338980354724</v>
      </c>
      <c r="M106" s="6">
        <f t="shared" si="18"/>
        <v>1253.3786560000001</v>
      </c>
      <c r="N106" s="6">
        <f t="shared" si="35"/>
        <v>5.2000000000000455</v>
      </c>
      <c r="O106" s="6">
        <f t="shared" si="40"/>
        <v>8.3685888000000741</v>
      </c>
      <c r="P106" s="6">
        <f t="shared" si="41"/>
        <v>151.54247594050742</v>
      </c>
      <c r="Q106" s="6">
        <f t="shared" si="26"/>
        <v>243.88397439999997</v>
      </c>
      <c r="R106" s="1">
        <v>5728</v>
      </c>
      <c r="S106" s="1">
        <v>548</v>
      </c>
      <c r="T106" s="1">
        <v>4</v>
      </c>
      <c r="U106" s="6">
        <f t="shared" si="14"/>
        <v>553</v>
      </c>
      <c r="V106" s="20">
        <v>1.4999999999999999E-2</v>
      </c>
      <c r="W106" s="20">
        <v>4.3999999999999997E-2</v>
      </c>
      <c r="X106" s="21" t="s">
        <v>45</v>
      </c>
      <c r="Y106" s="22">
        <f t="shared" si="45"/>
        <v>8.3333333333333329E-2</v>
      </c>
      <c r="Z106" s="24"/>
      <c r="AA106" s="22"/>
      <c r="AB106" s="79">
        <f t="shared" si="27"/>
        <v>43630.222748339074</v>
      </c>
      <c r="AC106" s="79">
        <f t="shared" si="28"/>
        <v>43630.139415005739</v>
      </c>
      <c r="AD106" s="25">
        <f t="shared" si="36"/>
        <v>2.5873316724100732</v>
      </c>
      <c r="AE106" s="79">
        <f t="shared" si="29"/>
        <v>43630.222748339074</v>
      </c>
      <c r="AF106" s="79">
        <f t="shared" si="30"/>
        <v>43630.139415005739</v>
      </c>
      <c r="AG106" s="25">
        <f t="shared" si="37"/>
        <v>2.5873316724100732</v>
      </c>
      <c r="AH106" s="14">
        <f t="shared" si="31"/>
        <v>1.4528800000000128E-2</v>
      </c>
      <c r="AI106" s="14">
        <f t="shared" si="32"/>
        <v>1.7434560000000154E-3</v>
      </c>
      <c r="AJ106" s="14">
        <f t="shared" si="38"/>
        <v>1.6272256000000145E-2</v>
      </c>
      <c r="AK106" s="29">
        <v>24</v>
      </c>
      <c r="AL106" s="30"/>
      <c r="AM106" s="6"/>
      <c r="AN106" s="31"/>
      <c r="AO106" s="6">
        <f t="shared" si="33"/>
        <v>19</v>
      </c>
      <c r="AP106" s="74">
        <f t="shared" si="34"/>
        <v>1.4999999999999999E-2</v>
      </c>
    </row>
    <row r="107" spans="1:42" hidden="1" x14ac:dyDescent="0.3">
      <c r="C107" s="14"/>
      <c r="D107" s="14"/>
      <c r="E107" s="14"/>
      <c r="F107" s="34" t="s">
        <v>65</v>
      </c>
      <c r="G107" s="33">
        <f t="shared" si="1"/>
        <v>3.6343545824638568</v>
      </c>
      <c r="H107" s="6">
        <v>1</v>
      </c>
      <c r="I107" s="84"/>
      <c r="J107" t="s">
        <v>165</v>
      </c>
      <c r="K107" s="6">
        <v>35.5</v>
      </c>
      <c r="L107" s="26">
        <f t="shared" si="47"/>
        <v>785.21338980354722</v>
      </c>
      <c r="M107" s="6">
        <f t="shared" si="18"/>
        <v>1263.6784576</v>
      </c>
      <c r="N107" s="6">
        <f t="shared" si="35"/>
        <v>6.3999999999999773</v>
      </c>
      <c r="O107" s="6">
        <f t="shared" si="40"/>
        <v>10.299801599999965</v>
      </c>
      <c r="P107" s="6">
        <f t="shared" si="41"/>
        <v>145.14247594050744</v>
      </c>
      <c r="Q107" s="6">
        <f t="shared" si="26"/>
        <v>233.5841728</v>
      </c>
      <c r="R107" s="1">
        <v>5024</v>
      </c>
      <c r="S107" s="1">
        <v>35</v>
      </c>
      <c r="T107" s="1">
        <v>729</v>
      </c>
      <c r="U107" s="6">
        <f t="shared" si="14"/>
        <v>-704</v>
      </c>
      <c r="V107" s="20">
        <v>-0.03</v>
      </c>
      <c r="W107" s="20">
        <v>1.0999999999999999E-2</v>
      </c>
      <c r="X107" s="21" t="s">
        <v>45</v>
      </c>
      <c r="Y107" s="22">
        <f t="shared" si="45"/>
        <v>8.3333333333333329E-2</v>
      </c>
      <c r="Z107" s="24"/>
      <c r="AA107" s="22"/>
      <c r="AB107" s="79">
        <f t="shared" si="27"/>
        <v>43630.234764774272</v>
      </c>
      <c r="AC107" s="79">
        <f t="shared" si="28"/>
        <v>43630.151431440936</v>
      </c>
      <c r="AD107" s="25">
        <f t="shared" si="36"/>
        <v>2.5993481076075113</v>
      </c>
      <c r="AE107" s="79">
        <f t="shared" si="29"/>
        <v>43630.234764774272</v>
      </c>
      <c r="AF107" s="79">
        <f t="shared" si="30"/>
        <v>43630.151431440936</v>
      </c>
      <c r="AG107" s="25">
        <f t="shared" si="37"/>
        <v>2.5993481076075113</v>
      </c>
      <c r="AH107" s="14">
        <f t="shared" si="31"/>
        <v>1.0728959999999963E-2</v>
      </c>
      <c r="AI107" s="14">
        <f t="shared" si="32"/>
        <v>1.2874751999999955E-3</v>
      </c>
      <c r="AJ107" s="14">
        <f t="shared" si="38"/>
        <v>1.2016435199999958E-2</v>
      </c>
      <c r="AK107" s="29">
        <v>40</v>
      </c>
      <c r="AL107" s="30"/>
      <c r="AM107" s="6"/>
      <c r="AN107" s="31"/>
      <c r="AO107" s="6">
        <f t="shared" si="33"/>
        <v>41.5</v>
      </c>
      <c r="AP107" s="74">
        <f t="shared" si="34"/>
        <v>-0.03</v>
      </c>
    </row>
    <row r="108" spans="1:42" hidden="1" x14ac:dyDescent="0.3">
      <c r="C108" s="14"/>
      <c r="D108" s="14"/>
      <c r="E108" s="14"/>
      <c r="G108" s="33">
        <f t="shared" si="1"/>
        <v>3.6920334714814089</v>
      </c>
      <c r="H108" s="6">
        <v>1</v>
      </c>
      <c r="I108" s="84"/>
      <c r="J108" t="s">
        <v>90</v>
      </c>
      <c r="K108" s="6">
        <v>36.299999999999997</v>
      </c>
      <c r="L108" s="26">
        <f t="shared" si="47"/>
        <v>786.01338980354717</v>
      </c>
      <c r="M108" s="6">
        <f t="shared" si="18"/>
        <v>1264.9659327999998</v>
      </c>
      <c r="N108" s="6">
        <f t="shared" si="35"/>
        <v>0.79999999999995453</v>
      </c>
      <c r="O108" s="6">
        <f t="shared" si="40"/>
        <v>1.287475199999927</v>
      </c>
      <c r="P108" s="6">
        <f t="shared" si="41"/>
        <v>144.34247594050748</v>
      </c>
      <c r="Q108" s="6">
        <f t="shared" si="26"/>
        <v>232.2966976000001</v>
      </c>
      <c r="R108" s="1">
        <v>5120</v>
      </c>
      <c r="S108" s="1">
        <v>142</v>
      </c>
      <c r="T108" s="1">
        <v>2</v>
      </c>
      <c r="U108" s="6">
        <f t="shared" si="14"/>
        <v>96</v>
      </c>
      <c r="V108" s="20">
        <v>3.0000000000000001E-3</v>
      </c>
      <c r="W108" s="20">
        <v>3.2000000000000001E-2</v>
      </c>
      <c r="X108" s="21" t="s">
        <v>45</v>
      </c>
      <c r="Y108" s="22">
        <f t="shared" si="45"/>
        <v>8.3333333333333329E-2</v>
      </c>
      <c r="Z108" s="24"/>
      <c r="AA108" s="22"/>
      <c r="AB108" s="79">
        <f t="shared" si="27"/>
        <v>43630.237168061314</v>
      </c>
      <c r="AC108" s="79">
        <f t="shared" si="28"/>
        <v>43630.153834727978</v>
      </c>
      <c r="AD108" s="25">
        <f t="shared" si="36"/>
        <v>2.6017513946499093</v>
      </c>
      <c r="AE108" s="79">
        <f t="shared" si="29"/>
        <v>43630.237168061314</v>
      </c>
      <c r="AF108" s="79">
        <f t="shared" si="30"/>
        <v>43630.153834727978</v>
      </c>
      <c r="AG108" s="25">
        <f t="shared" si="37"/>
        <v>2.6017513946499093</v>
      </c>
      <c r="AH108" s="14">
        <f t="shared" si="31"/>
        <v>2.1457919999998782E-3</v>
      </c>
      <c r="AI108" s="14">
        <f t="shared" si="32"/>
        <v>2.5749503999998537E-4</v>
      </c>
      <c r="AJ108" s="14">
        <f t="shared" si="38"/>
        <v>2.4032870399998637E-3</v>
      </c>
      <c r="AK108" s="29"/>
      <c r="AL108" s="30"/>
      <c r="AM108" s="6"/>
      <c r="AN108" s="31"/>
      <c r="AO108" s="6">
        <f t="shared" si="33"/>
        <v>23.8</v>
      </c>
      <c r="AP108" s="74">
        <f t="shared" si="34"/>
        <v>3.0000000000000001E-3</v>
      </c>
    </row>
    <row r="109" spans="1:42" hidden="1" x14ac:dyDescent="0.3">
      <c r="C109" s="14"/>
      <c r="D109" s="14"/>
      <c r="E109" s="14"/>
      <c r="F109" s="34" t="s">
        <v>10</v>
      </c>
      <c r="G109" s="33">
        <f t="shared" si="1"/>
        <v>3.7708913275273517</v>
      </c>
      <c r="H109" s="6">
        <v>1</v>
      </c>
      <c r="I109" s="84"/>
      <c r="J109" t="s">
        <v>166</v>
      </c>
      <c r="K109" s="6">
        <v>37</v>
      </c>
      <c r="L109" s="26">
        <f t="shared" si="47"/>
        <v>786.71338980354722</v>
      </c>
      <c r="M109" s="6">
        <f t="shared" si="18"/>
        <v>1266.0924735999999</v>
      </c>
      <c r="N109" s="6">
        <f t="shared" si="35"/>
        <v>0.70000000000004547</v>
      </c>
      <c r="O109" s="6">
        <f t="shared" si="40"/>
        <v>1.1265408000000732</v>
      </c>
      <c r="P109" s="6">
        <f t="shared" si="41"/>
        <v>143.64247594050744</v>
      </c>
      <c r="Q109" s="6">
        <f t="shared" si="26"/>
        <v>231.17015680000003</v>
      </c>
      <c r="R109" s="1">
        <v>5221</v>
      </c>
      <c r="S109" s="1">
        <v>92</v>
      </c>
      <c r="T109" s="1">
        <v>0</v>
      </c>
      <c r="U109" s="6">
        <f t="shared" si="14"/>
        <v>101</v>
      </c>
      <c r="V109" s="20">
        <v>3.9E-2</v>
      </c>
      <c r="W109" s="20">
        <v>4.7E-2</v>
      </c>
      <c r="X109" s="21" t="s">
        <v>45</v>
      </c>
      <c r="Y109" s="22">
        <f t="shared" si="45"/>
        <v>8.3333333333333329E-2</v>
      </c>
      <c r="Z109" s="24"/>
      <c r="AA109" s="22"/>
      <c r="AB109" s="79">
        <f t="shared" si="27"/>
        <v>43630.240453805316</v>
      </c>
      <c r="AC109" s="79">
        <f t="shared" si="28"/>
        <v>43630.15712047198</v>
      </c>
      <c r="AD109" s="25">
        <f t="shared" si="36"/>
        <v>2.6050371386518236</v>
      </c>
      <c r="AE109" s="79">
        <f t="shared" si="29"/>
        <v>43630.240453805316</v>
      </c>
      <c r="AF109" s="79">
        <f t="shared" si="30"/>
        <v>43630.15712047198</v>
      </c>
      <c r="AG109" s="25">
        <f t="shared" si="37"/>
        <v>2.6050371386518236</v>
      </c>
      <c r="AH109" s="14">
        <f t="shared" si="31"/>
        <v>2.9337000000001904E-3</v>
      </c>
      <c r="AI109" s="14">
        <f t="shared" si="32"/>
        <v>3.5204400000002286E-4</v>
      </c>
      <c r="AJ109" s="14">
        <f t="shared" si="38"/>
        <v>3.2857440000002131E-3</v>
      </c>
      <c r="AK109" s="29">
        <v>16</v>
      </c>
      <c r="AL109" s="30"/>
      <c r="AM109" s="6"/>
      <c r="AN109" s="31"/>
      <c r="AO109" s="6">
        <f t="shared" si="33"/>
        <v>9.4</v>
      </c>
      <c r="AP109" s="74">
        <f t="shared" si="34"/>
        <v>3.9E-2</v>
      </c>
    </row>
    <row r="110" spans="1:42" hidden="1" x14ac:dyDescent="0.3">
      <c r="C110" s="14"/>
      <c r="D110" s="14"/>
      <c r="E110" s="14"/>
      <c r="G110" s="33">
        <f t="shared" si="1"/>
        <v>3.8489981563179754</v>
      </c>
      <c r="H110" s="6">
        <v>1</v>
      </c>
      <c r="I110" s="84"/>
      <c r="J110" t="s">
        <v>167</v>
      </c>
      <c r="K110" s="6">
        <v>38.299999999999997</v>
      </c>
      <c r="L110" s="26">
        <f t="shared" si="47"/>
        <v>788.01338980354717</v>
      </c>
      <c r="M110" s="6">
        <f t="shared" si="18"/>
        <v>1268.1846207999999</v>
      </c>
      <c r="N110" s="6">
        <f t="shared" si="35"/>
        <v>1.2999999999999545</v>
      </c>
      <c r="O110" s="6">
        <f t="shared" si="40"/>
        <v>2.092147199999927</v>
      </c>
      <c r="P110" s="6">
        <f t="shared" si="41"/>
        <v>142.34247594050748</v>
      </c>
      <c r="Q110" s="6">
        <f t="shared" si="26"/>
        <v>229.07800960000009</v>
      </c>
      <c r="R110" s="1">
        <v>5168</v>
      </c>
      <c r="S110" s="1">
        <v>0</v>
      </c>
      <c r="T110" s="1">
        <v>38</v>
      </c>
      <c r="U110" s="6">
        <f t="shared" si="14"/>
        <v>-53</v>
      </c>
      <c r="V110" s="20">
        <v>-5.0000000000000001E-3</v>
      </c>
      <c r="W110" s="20">
        <v>-3.0000000000000001E-3</v>
      </c>
      <c r="X110" s="21" t="s">
        <v>45</v>
      </c>
      <c r="Y110" s="22">
        <f t="shared" si="45"/>
        <v>8.3333333333333329E-2</v>
      </c>
      <c r="Z110" s="24"/>
      <c r="AA110" s="22"/>
      <c r="AB110" s="79">
        <f t="shared" si="27"/>
        <v>43630.243708256516</v>
      </c>
      <c r="AC110" s="79">
        <f t="shared" si="28"/>
        <v>43630.16037492318</v>
      </c>
      <c r="AD110" s="25">
        <f t="shared" si="36"/>
        <v>2.6082915898514329</v>
      </c>
      <c r="AE110" s="79">
        <f t="shared" si="29"/>
        <v>43630.243708256516</v>
      </c>
      <c r="AF110" s="79">
        <f t="shared" si="30"/>
        <v>43630.16037492318</v>
      </c>
      <c r="AG110" s="25">
        <f t="shared" si="37"/>
        <v>2.6082915898514329</v>
      </c>
      <c r="AH110" s="14">
        <f t="shared" si="31"/>
        <v>2.9057599999998984E-3</v>
      </c>
      <c r="AI110" s="14">
        <f t="shared" si="32"/>
        <v>3.486911999999878E-4</v>
      </c>
      <c r="AJ110" s="14">
        <f t="shared" si="38"/>
        <v>3.2544511999998862E-3</v>
      </c>
      <c r="AK110" s="29">
        <v>30</v>
      </c>
      <c r="AL110" s="30"/>
      <c r="AM110" s="6"/>
      <c r="AN110" s="31"/>
      <c r="AO110" s="6">
        <f t="shared" si="33"/>
        <v>27.75</v>
      </c>
      <c r="AP110" s="74">
        <f t="shared" si="34"/>
        <v>-5.0000000000000001E-3</v>
      </c>
    </row>
    <row r="111" spans="1:42" hidden="1" x14ac:dyDescent="0.3">
      <c r="C111" s="14"/>
      <c r="D111" s="14"/>
      <c r="E111" s="14"/>
      <c r="F111" s="34" t="s">
        <v>65</v>
      </c>
      <c r="G111" s="33">
        <f t="shared" si="1"/>
        <v>4.0500423606717959</v>
      </c>
      <c r="H111" s="6">
        <v>1</v>
      </c>
      <c r="I111" s="86"/>
      <c r="J111" t="s">
        <v>168</v>
      </c>
      <c r="K111" s="6">
        <v>44.1</v>
      </c>
      <c r="L111" s="26">
        <f t="shared" si="47"/>
        <v>793.81338980354724</v>
      </c>
      <c r="M111" s="6">
        <f t="shared" si="18"/>
        <v>1277.518816</v>
      </c>
      <c r="N111" s="6">
        <f t="shared" si="35"/>
        <v>5.8000000000000682</v>
      </c>
      <c r="O111" s="6">
        <f t="shared" si="40"/>
        <v>9.33419520000011</v>
      </c>
      <c r="P111" s="6">
        <f t="shared" si="41"/>
        <v>136.54247594050742</v>
      </c>
      <c r="Q111" s="6">
        <f t="shared" si="26"/>
        <v>219.74381439999999</v>
      </c>
      <c r="R111" s="1">
        <v>4081</v>
      </c>
      <c r="S111" s="1">
        <v>26</v>
      </c>
      <c r="T111" s="1">
        <v>1128</v>
      </c>
      <c r="U111" s="6">
        <f t="shared" si="14"/>
        <v>-1087</v>
      </c>
      <c r="V111" s="20">
        <v>-0.04</v>
      </c>
      <c r="W111" s="20">
        <v>1.2E-2</v>
      </c>
      <c r="X111" s="21" t="s">
        <v>45</v>
      </c>
      <c r="Y111" s="22">
        <f t="shared" si="45"/>
        <v>8.3333333333333329E-2</v>
      </c>
      <c r="Z111" s="24"/>
      <c r="AA111" s="22"/>
      <c r="AB111" s="79">
        <f t="shared" si="27"/>
        <v>43630.252085098364</v>
      </c>
      <c r="AC111" s="79">
        <f t="shared" si="28"/>
        <v>43630.168751765028</v>
      </c>
      <c r="AD111" s="25">
        <f t="shared" si="36"/>
        <v>2.6166684316995088</v>
      </c>
      <c r="AE111" s="79">
        <f t="shared" si="29"/>
        <v>43630.252085098364</v>
      </c>
      <c r="AF111" s="79">
        <f t="shared" si="30"/>
        <v>43630.168751765028</v>
      </c>
      <c r="AG111" s="25">
        <f t="shared" si="37"/>
        <v>2.6166684316995088</v>
      </c>
      <c r="AH111" s="14">
        <f t="shared" si="31"/>
        <v>7.4793230769231653E-3</v>
      </c>
      <c r="AI111" s="14">
        <f t="shared" si="32"/>
        <v>8.975187692307798E-4</v>
      </c>
      <c r="AJ111" s="14">
        <f t="shared" si="38"/>
        <v>8.376841846153945E-3</v>
      </c>
      <c r="AK111" s="29">
        <v>52</v>
      </c>
      <c r="AL111" s="30"/>
      <c r="AM111" s="6"/>
      <c r="AN111" s="31"/>
      <c r="AO111" s="6">
        <f t="shared" si="33"/>
        <v>47</v>
      </c>
      <c r="AP111" s="74">
        <f t="shared" si="34"/>
        <v>-0.04</v>
      </c>
    </row>
    <row r="112" spans="1:42" x14ac:dyDescent="0.3">
      <c r="A112" t="s">
        <v>23</v>
      </c>
      <c r="B112">
        <v>1</v>
      </c>
      <c r="C112" s="14">
        <v>9.5833333333333326E-2</v>
      </c>
      <c r="D112" s="14">
        <f>SUM(AJ101:AJ112)</f>
        <v>0.10884037514681896</v>
      </c>
      <c r="E112" s="14">
        <f>AE112-AE100</f>
        <v>0.10884037514188094</v>
      </c>
      <c r="F112" s="34" t="s">
        <v>64</v>
      </c>
      <c r="G112" s="33">
        <f t="shared" si="1"/>
        <v>4.1176348085864447</v>
      </c>
      <c r="H112" s="6">
        <v>1</v>
      </c>
      <c r="I112" s="84"/>
      <c r="J112" t="s">
        <v>38</v>
      </c>
      <c r="K112" s="6">
        <v>44.7</v>
      </c>
      <c r="L112" s="26">
        <f t="shared" si="47"/>
        <v>794.41338980354726</v>
      </c>
      <c r="M112" s="6">
        <f t="shared" si="18"/>
        <v>1278.4844224000001</v>
      </c>
      <c r="N112" s="6">
        <f t="shared" si="35"/>
        <v>0.60000000000002274</v>
      </c>
      <c r="O112" s="6">
        <f t="shared" si="40"/>
        <v>0.96560640000003661</v>
      </c>
      <c r="P112" s="6">
        <f t="shared" si="41"/>
        <v>135.94247594050739</v>
      </c>
      <c r="Q112" s="6">
        <f t="shared" si="26"/>
        <v>218.77820799999995</v>
      </c>
      <c r="R112" s="1">
        <v>4186</v>
      </c>
      <c r="S112" s="1">
        <v>99</v>
      </c>
      <c r="T112" s="1">
        <v>0</v>
      </c>
      <c r="U112" s="6">
        <f t="shared" si="14"/>
        <v>105</v>
      </c>
      <c r="V112" s="20">
        <v>3.4000000000000002E-2</v>
      </c>
      <c r="W112" s="20">
        <v>0.06</v>
      </c>
      <c r="X112" s="21" t="s">
        <v>45</v>
      </c>
      <c r="Y112" s="22">
        <f t="shared" si="45"/>
        <v>8.3333333333333329E-2</v>
      </c>
      <c r="Z112" s="24"/>
      <c r="AA112" s="22"/>
      <c r="AB112" s="79">
        <f t="shared" si="27"/>
        <v>43630.25490145036</v>
      </c>
      <c r="AC112" s="79">
        <f t="shared" si="28"/>
        <v>43630.171568117024</v>
      </c>
      <c r="AD112" s="25">
        <f t="shared" si="36"/>
        <v>2.6194847836959525</v>
      </c>
      <c r="AE112" s="79">
        <f t="shared" si="29"/>
        <v>43630.25490145036</v>
      </c>
      <c r="AF112" s="79">
        <f t="shared" si="30"/>
        <v>43630.171568117024</v>
      </c>
      <c r="AG112" s="25">
        <f t="shared" si="37"/>
        <v>2.6194847836959525</v>
      </c>
      <c r="AH112" s="14">
        <f t="shared" si="31"/>
        <v>2.5146000000000955E-3</v>
      </c>
      <c r="AI112" s="14">
        <f t="shared" si="32"/>
        <v>3.0175200000001146E-4</v>
      </c>
      <c r="AJ112" s="14">
        <f t="shared" si="38"/>
        <v>2.816352000000107E-3</v>
      </c>
      <c r="AK112" s="29">
        <v>16</v>
      </c>
      <c r="AL112" s="30"/>
      <c r="AM112" s="6"/>
      <c r="AN112" s="31"/>
      <c r="AO112" s="6">
        <f t="shared" si="33"/>
        <v>11.399999999999999</v>
      </c>
      <c r="AP112" s="74">
        <f t="shared" si="34"/>
        <v>3.4000000000000002E-2</v>
      </c>
    </row>
    <row r="113" spans="1:42" hidden="1" x14ac:dyDescent="0.3">
      <c r="C113" s="14"/>
      <c r="D113" s="14"/>
      <c r="E113" s="14"/>
      <c r="F113" s="34"/>
      <c r="G113" s="33">
        <f t="shared" si="1"/>
        <v>4.5231894965982065</v>
      </c>
      <c r="H113" s="6">
        <v>1</v>
      </c>
      <c r="I113" s="84"/>
      <c r="J113" t="s">
        <v>212</v>
      </c>
      <c r="K113" s="6">
        <v>5.4</v>
      </c>
      <c r="L113" s="26">
        <f>L$112+K113</f>
        <v>799.81338980354724</v>
      </c>
      <c r="M113" s="6">
        <f t="shared" si="18"/>
        <v>1287.17488</v>
      </c>
      <c r="N113" s="6">
        <f t="shared" si="35"/>
        <v>5.3999999999999773</v>
      </c>
      <c r="O113" s="6">
        <f t="shared" si="40"/>
        <v>8.6904575999999647</v>
      </c>
      <c r="P113" s="6">
        <f t="shared" si="41"/>
        <v>130.54247594050742</v>
      </c>
      <c r="Q113" s="6">
        <f t="shared" si="26"/>
        <v>210.08775039999998</v>
      </c>
      <c r="R113" s="1">
        <v>4292</v>
      </c>
      <c r="S113" s="1">
        <v>418</v>
      </c>
      <c r="T113" s="1">
        <v>282</v>
      </c>
      <c r="U113" s="6">
        <f t="shared" si="14"/>
        <v>106</v>
      </c>
      <c r="V113" s="20">
        <v>0.01</v>
      </c>
      <c r="W113" s="20">
        <v>0.05</v>
      </c>
      <c r="X113" s="21" t="s">
        <v>45</v>
      </c>
      <c r="Y113" s="22">
        <f t="shared" si="45"/>
        <v>8.3333333333333329E-2</v>
      </c>
      <c r="Z113" s="24"/>
      <c r="AA113" s="22"/>
      <c r="AB113" s="79">
        <f t="shared" si="27"/>
        <v>43630.271799562361</v>
      </c>
      <c r="AC113" s="79">
        <f t="shared" si="28"/>
        <v>43630.188466229025</v>
      </c>
      <c r="AD113" s="25">
        <f t="shared" si="36"/>
        <v>2.6363828956964426</v>
      </c>
      <c r="AE113" s="79">
        <f t="shared" si="29"/>
        <v>43630.271799562361</v>
      </c>
      <c r="AF113" s="79">
        <f t="shared" si="30"/>
        <v>43630.188466229025</v>
      </c>
      <c r="AG113" s="25">
        <f t="shared" si="37"/>
        <v>2.6363828956964426</v>
      </c>
      <c r="AH113" s="14">
        <f t="shared" si="31"/>
        <v>1.5087599999999939E-2</v>
      </c>
      <c r="AI113" s="14">
        <f t="shared" si="32"/>
        <v>1.8105119999999926E-3</v>
      </c>
      <c r="AJ113" s="14">
        <f t="shared" si="38"/>
        <v>1.689811199999993E-2</v>
      </c>
      <c r="AK113" s="29">
        <v>24</v>
      </c>
      <c r="AL113" s="30"/>
      <c r="AM113" s="6"/>
      <c r="AN113" s="31"/>
      <c r="AO113" s="6">
        <f t="shared" si="33"/>
        <v>21</v>
      </c>
      <c r="AP113" s="74">
        <f t="shared" si="34"/>
        <v>0.01</v>
      </c>
    </row>
    <row r="114" spans="1:42" hidden="1" x14ac:dyDescent="0.3">
      <c r="C114" s="14"/>
      <c r="D114" s="14"/>
      <c r="E114" s="14"/>
      <c r="F114" s="34"/>
      <c r="G114" s="33">
        <f t="shared" si="1"/>
        <v>4.680905208515469</v>
      </c>
      <c r="H114" s="6">
        <v>1</v>
      </c>
      <c r="I114" s="84"/>
      <c r="J114" t="s">
        <v>208</v>
      </c>
      <c r="K114" s="6">
        <v>7.5</v>
      </c>
      <c r="L114" s="26">
        <f t="shared" ref="L114:L119" si="48">L$112+K114</f>
        <v>801.91338980354726</v>
      </c>
      <c r="M114" s="6">
        <f t="shared" si="18"/>
        <v>1290.5545024</v>
      </c>
      <c r="N114" s="6">
        <f t="shared" si="35"/>
        <v>2.1000000000000227</v>
      </c>
      <c r="O114" s="6">
        <f t="shared" si="40"/>
        <v>3.379622400000037</v>
      </c>
      <c r="P114" s="6">
        <f t="shared" si="41"/>
        <v>128.44247594050739</v>
      </c>
      <c r="Q114" s="6">
        <f t="shared" si="26"/>
        <v>206.70812799999993</v>
      </c>
      <c r="R114" s="1">
        <v>4639</v>
      </c>
      <c r="S114" s="1">
        <v>160</v>
      </c>
      <c r="T114" s="1">
        <v>12</v>
      </c>
      <c r="U114" s="6">
        <f t="shared" si="14"/>
        <v>347</v>
      </c>
      <c r="V114" s="20">
        <v>1.0999999999999999E-2</v>
      </c>
      <c r="W114" s="20">
        <v>3.7999999999999999E-2</v>
      </c>
      <c r="X114" s="21" t="s">
        <v>45</v>
      </c>
      <c r="Y114" s="22">
        <f t="shared" si="45"/>
        <v>8.3333333333333329E-2</v>
      </c>
      <c r="Z114" s="24"/>
      <c r="AA114" s="22"/>
      <c r="AB114" s="79">
        <f t="shared" si="27"/>
        <v>43630.278371050357</v>
      </c>
      <c r="AC114" s="79">
        <f t="shared" si="28"/>
        <v>43630.195037717021</v>
      </c>
      <c r="AD114" s="25">
        <f t="shared" si="36"/>
        <v>2.6429543836929952</v>
      </c>
      <c r="AE114" s="79">
        <f t="shared" si="29"/>
        <v>43630.278371050357</v>
      </c>
      <c r="AF114" s="79">
        <f t="shared" si="30"/>
        <v>43630.195037717021</v>
      </c>
      <c r="AG114" s="25">
        <f t="shared" si="37"/>
        <v>2.6429543836929952</v>
      </c>
      <c r="AH114" s="14">
        <f t="shared" si="31"/>
        <v>5.8674000000000642E-3</v>
      </c>
      <c r="AI114" s="14">
        <f t="shared" si="32"/>
        <v>7.0408800000000766E-4</v>
      </c>
      <c r="AJ114" s="14">
        <f t="shared" si="38"/>
        <v>6.5714880000000715E-3</v>
      </c>
      <c r="AK114" s="29">
        <v>24</v>
      </c>
      <c r="AL114" s="30"/>
      <c r="AM114" s="6"/>
      <c r="AN114" s="31"/>
      <c r="AO114" s="6">
        <f t="shared" si="33"/>
        <v>20.6</v>
      </c>
      <c r="AP114" s="74">
        <f t="shared" si="34"/>
        <v>1.0999999999999999E-2</v>
      </c>
    </row>
    <row r="115" spans="1:42" hidden="1" x14ac:dyDescent="0.3">
      <c r="C115" s="14"/>
      <c r="D115" s="14"/>
      <c r="E115" s="14"/>
      <c r="F115" s="34" t="s">
        <v>10</v>
      </c>
      <c r="G115" s="33">
        <f t="shared" si="1"/>
        <v>5.0987494324799627</v>
      </c>
      <c r="H115" s="6">
        <v>1</v>
      </c>
      <c r="I115" s="84"/>
      <c r="J115" t="s">
        <v>215</v>
      </c>
      <c r="K115" s="6">
        <v>12.6</v>
      </c>
      <c r="L115" s="26">
        <f t="shared" si="48"/>
        <v>807.01338980354728</v>
      </c>
      <c r="M115" s="6">
        <f t="shared" si="18"/>
        <v>1298.7621568000002</v>
      </c>
      <c r="N115" s="6">
        <f t="shared" si="35"/>
        <v>5.1000000000000227</v>
      </c>
      <c r="O115" s="6">
        <f t="shared" si="40"/>
        <v>8.2076544000000364</v>
      </c>
      <c r="P115" s="6">
        <f t="shared" si="41"/>
        <v>123.34247594050737</v>
      </c>
      <c r="Q115" s="6">
        <f t="shared" si="26"/>
        <v>198.50047359999991</v>
      </c>
      <c r="R115" s="1">
        <v>5150</v>
      </c>
      <c r="S115" s="1">
        <v>704</v>
      </c>
      <c r="T115" s="1">
        <v>10</v>
      </c>
      <c r="U115" s="6">
        <f t="shared" si="14"/>
        <v>511</v>
      </c>
      <c r="V115" s="20">
        <v>2.5999999999999999E-2</v>
      </c>
      <c r="W115" s="20">
        <v>4.7E-2</v>
      </c>
      <c r="X115" s="21" t="s">
        <v>45</v>
      </c>
      <c r="Y115" s="22">
        <f t="shared" si="45"/>
        <v>8.3333333333333329E-2</v>
      </c>
      <c r="Z115" s="24"/>
      <c r="AA115" s="22"/>
      <c r="AB115" s="79">
        <f t="shared" si="27"/>
        <v>43630.295781226356</v>
      </c>
      <c r="AC115" s="79">
        <f t="shared" si="28"/>
        <v>43630.21244789302</v>
      </c>
      <c r="AD115" s="25">
        <f t="shared" si="36"/>
        <v>2.6603645596915158</v>
      </c>
      <c r="AE115" s="79">
        <f t="shared" si="29"/>
        <v>43630.295781226356</v>
      </c>
      <c r="AF115" s="79">
        <f t="shared" si="30"/>
        <v>43630.21244789302</v>
      </c>
      <c r="AG115" s="25">
        <f t="shared" si="37"/>
        <v>2.6603645596915158</v>
      </c>
      <c r="AH115" s="14">
        <f t="shared" si="31"/>
        <v>1.5544800000000069E-2</v>
      </c>
      <c r="AI115" s="14">
        <f t="shared" si="32"/>
        <v>1.8653760000000082E-3</v>
      </c>
      <c r="AJ115" s="14">
        <f t="shared" si="38"/>
        <v>1.7410176000000076E-2</v>
      </c>
      <c r="AK115" s="29">
        <v>22</v>
      </c>
      <c r="AL115" s="30"/>
      <c r="AM115" s="6"/>
      <c r="AN115" s="31"/>
      <c r="AO115" s="6">
        <f t="shared" si="33"/>
        <v>14.6</v>
      </c>
      <c r="AP115" s="74">
        <f t="shared" si="34"/>
        <v>2.5999999999999999E-2</v>
      </c>
    </row>
    <row r="116" spans="1:42" hidden="1" x14ac:dyDescent="0.3">
      <c r="C116" s="14"/>
      <c r="D116" s="14"/>
      <c r="E116" s="14"/>
      <c r="F116" s="34" t="s">
        <v>11</v>
      </c>
      <c r="G116" s="33">
        <f t="shared" si="1"/>
        <v>5.2925144500331953</v>
      </c>
      <c r="H116" s="6">
        <v>1</v>
      </c>
      <c r="I116" s="86"/>
      <c r="J116" t="s">
        <v>209</v>
      </c>
      <c r="K116" s="6">
        <v>16.899999999999999</v>
      </c>
      <c r="L116" s="26">
        <f t="shared" si="48"/>
        <v>811.31338980354724</v>
      </c>
      <c r="M116" s="6">
        <f t="shared" si="18"/>
        <v>1305.6823360000001</v>
      </c>
      <c r="N116" s="6">
        <f t="shared" si="35"/>
        <v>4.2999999999999545</v>
      </c>
      <c r="O116" s="6">
        <f t="shared" si="40"/>
        <v>6.9201791999999269</v>
      </c>
      <c r="P116" s="6">
        <f t="shared" si="41"/>
        <v>119.04247594050742</v>
      </c>
      <c r="Q116" s="6">
        <f t="shared" si="26"/>
        <v>191.58029439999999</v>
      </c>
      <c r="R116" s="1">
        <v>4365</v>
      </c>
      <c r="S116" s="1">
        <v>27</v>
      </c>
      <c r="T116" s="1">
        <v>802</v>
      </c>
      <c r="U116" s="6">
        <f t="shared" si="14"/>
        <v>-785</v>
      </c>
      <c r="V116" s="20">
        <v>-0.04</v>
      </c>
      <c r="W116" s="20">
        <v>8.0000000000000002E-3</v>
      </c>
      <c r="X116" s="21" t="s">
        <v>45</v>
      </c>
      <c r="Y116" s="22">
        <f t="shared" si="45"/>
        <v>8.3333333333333329E-2</v>
      </c>
      <c r="Z116" s="24"/>
      <c r="AA116" s="22"/>
      <c r="AB116" s="79">
        <f t="shared" si="27"/>
        <v>43630.303854768754</v>
      </c>
      <c r="AC116" s="79">
        <f t="shared" si="28"/>
        <v>43630.220521435418</v>
      </c>
      <c r="AD116" s="25">
        <f t="shared" si="36"/>
        <v>2.6684381020895671</v>
      </c>
      <c r="AE116" s="79">
        <f t="shared" si="29"/>
        <v>43630.303854768754</v>
      </c>
      <c r="AF116" s="79">
        <f t="shared" si="30"/>
        <v>43630.220521435418</v>
      </c>
      <c r="AG116" s="25">
        <f t="shared" si="37"/>
        <v>2.6684381020895671</v>
      </c>
      <c r="AH116" s="14">
        <f t="shared" si="31"/>
        <v>7.2085199999999241E-3</v>
      </c>
      <c r="AI116" s="14">
        <f t="shared" si="32"/>
        <v>8.6502239999999083E-4</v>
      </c>
      <c r="AJ116" s="14">
        <f t="shared" si="38"/>
        <v>8.0735423999999147E-3</v>
      </c>
      <c r="AK116" s="29">
        <v>40</v>
      </c>
      <c r="AL116" s="30"/>
      <c r="AM116" s="6"/>
      <c r="AN116" s="31"/>
      <c r="AO116" s="6">
        <f t="shared" si="33"/>
        <v>47</v>
      </c>
      <c r="AP116" s="74">
        <f t="shared" si="34"/>
        <v>-0.04</v>
      </c>
    </row>
    <row r="117" spans="1:42" hidden="1" x14ac:dyDescent="0.3">
      <c r="C117" s="14"/>
      <c r="D117" s="14"/>
      <c r="E117" s="14"/>
      <c r="F117" s="34" t="s">
        <v>64</v>
      </c>
      <c r="G117" s="33">
        <f t="shared" si="1"/>
        <v>5.361840037687216</v>
      </c>
      <c r="H117" s="6">
        <v>1</v>
      </c>
      <c r="I117" s="86"/>
      <c r="J117" t="s">
        <v>216</v>
      </c>
      <c r="K117" s="6">
        <v>17.399999999999999</v>
      </c>
      <c r="L117" s="26">
        <f t="shared" si="48"/>
        <v>811.81338980354724</v>
      </c>
      <c r="M117" s="6">
        <f t="shared" si="18"/>
        <v>1306.4870080000001</v>
      </c>
      <c r="N117" s="6">
        <f t="shared" si="35"/>
        <v>0.5</v>
      </c>
      <c r="O117" s="6">
        <f t="shared" si="40"/>
        <v>0.80467200000000005</v>
      </c>
      <c r="P117" s="6">
        <f t="shared" si="41"/>
        <v>118.54247594050742</v>
      </c>
      <c r="Q117" s="6">
        <f t="shared" si="26"/>
        <v>190.77562239999997</v>
      </c>
      <c r="R117" s="1">
        <v>4637</v>
      </c>
      <c r="S117" s="1">
        <v>229</v>
      </c>
      <c r="T117" s="1">
        <v>0</v>
      </c>
      <c r="U117" s="6">
        <f t="shared" si="14"/>
        <v>272</v>
      </c>
      <c r="V117" s="20">
        <v>8.5999999999999993E-2</v>
      </c>
      <c r="W117" s="20">
        <v>0.115</v>
      </c>
      <c r="X117" s="21" t="s">
        <v>45</v>
      </c>
      <c r="Y117" s="22">
        <f t="shared" si="45"/>
        <v>8.3333333333333329E-2</v>
      </c>
      <c r="Z117" s="24"/>
      <c r="AA117" s="22"/>
      <c r="AB117" s="79">
        <f t="shared" si="27"/>
        <v>43630.306743334906</v>
      </c>
      <c r="AC117" s="79">
        <f t="shared" si="28"/>
        <v>43630.22341000157</v>
      </c>
      <c r="AD117" s="25">
        <f t="shared" si="36"/>
        <v>2.671326668241818</v>
      </c>
      <c r="AE117" s="79">
        <f t="shared" si="29"/>
        <v>43630.306743334906</v>
      </c>
      <c r="AF117" s="79">
        <f t="shared" si="30"/>
        <v>43630.22341000157</v>
      </c>
      <c r="AG117" s="25">
        <f t="shared" si="37"/>
        <v>2.671326668241818</v>
      </c>
      <c r="AH117" s="14">
        <f t="shared" si="31"/>
        <v>2.5790769230769231E-3</v>
      </c>
      <c r="AI117" s="14">
        <f t="shared" si="32"/>
        <v>3.0948923076923074E-4</v>
      </c>
      <c r="AJ117" s="14">
        <f t="shared" si="38"/>
        <v>2.8885661538461537E-3</v>
      </c>
      <c r="AK117" s="29">
        <v>13</v>
      </c>
      <c r="AL117" s="30"/>
      <c r="AM117" s="6"/>
      <c r="AN117" s="31"/>
      <c r="AO117" s="6">
        <f t="shared" si="33"/>
        <v>-9.3999999999999986</v>
      </c>
      <c r="AP117" s="74">
        <f t="shared" si="34"/>
        <v>8.5999999999999993E-2</v>
      </c>
    </row>
    <row r="118" spans="1:42" hidden="1" x14ac:dyDescent="0.3">
      <c r="C118" s="14"/>
      <c r="D118" s="14"/>
      <c r="E118" s="14"/>
      <c r="F118" s="34"/>
      <c r="G118" s="33">
        <f t="shared" si="1"/>
        <v>5.4140166642609984</v>
      </c>
      <c r="H118" s="6">
        <v>1</v>
      </c>
      <c r="I118" s="86"/>
      <c r="J118" t="s">
        <v>210</v>
      </c>
      <c r="K118" s="6">
        <v>18.5</v>
      </c>
      <c r="L118" s="26">
        <f t="shared" si="48"/>
        <v>812.91338980354726</v>
      </c>
      <c r="M118" s="6">
        <f t="shared" si="18"/>
        <v>1308.2572864000001</v>
      </c>
      <c r="N118" s="6">
        <f t="shared" si="35"/>
        <v>1.1000000000000227</v>
      </c>
      <c r="O118" s="6">
        <f t="shared" si="40"/>
        <v>1.7702784000000367</v>
      </c>
      <c r="P118" s="6">
        <f t="shared" si="41"/>
        <v>117.44247594050739</v>
      </c>
      <c r="Q118" s="6">
        <f t="shared" si="26"/>
        <v>189.00534399999995</v>
      </c>
      <c r="R118" s="1">
        <v>4381</v>
      </c>
      <c r="S118" s="1">
        <v>20</v>
      </c>
      <c r="T118" s="1">
        <v>267</v>
      </c>
      <c r="U118" s="6">
        <f t="shared" si="14"/>
        <v>-256</v>
      </c>
      <c r="V118" s="20">
        <v>-2.1000000000000001E-2</v>
      </c>
      <c r="W118" s="20">
        <v>0.105</v>
      </c>
      <c r="X118" s="21" t="s">
        <v>45</v>
      </c>
      <c r="Y118" s="22">
        <f t="shared" si="45"/>
        <v>8.3333333333333329E-2</v>
      </c>
      <c r="Z118" s="24"/>
      <c r="AA118" s="22"/>
      <c r="AB118" s="79">
        <f t="shared" si="27"/>
        <v>43630.308917361013</v>
      </c>
      <c r="AC118" s="79">
        <f t="shared" si="28"/>
        <v>43630.225584027678</v>
      </c>
      <c r="AD118" s="25">
        <f t="shared" si="36"/>
        <v>2.6735006943490589</v>
      </c>
      <c r="AE118" s="79">
        <f t="shared" si="29"/>
        <v>43630.308917361013</v>
      </c>
      <c r="AF118" s="79">
        <f t="shared" si="30"/>
        <v>43630.225584027678</v>
      </c>
      <c r="AG118" s="25">
        <f t="shared" si="37"/>
        <v>2.6735006943490589</v>
      </c>
      <c r="AH118" s="14">
        <f t="shared" si="31"/>
        <v>1.9410947368421454E-3</v>
      </c>
      <c r="AI118" s="14">
        <f t="shared" si="32"/>
        <v>2.3293136842105744E-4</v>
      </c>
      <c r="AJ118" s="14">
        <f t="shared" si="38"/>
        <v>2.174026105263203E-3</v>
      </c>
      <c r="AK118" s="29">
        <v>38</v>
      </c>
      <c r="AL118" s="30"/>
      <c r="AM118" s="6"/>
      <c r="AN118" s="31"/>
      <c r="AO118" s="6">
        <f t="shared" si="33"/>
        <v>36.549999999999997</v>
      </c>
      <c r="AP118" s="74">
        <f t="shared" si="34"/>
        <v>-2.1000000000000001E-2</v>
      </c>
    </row>
    <row r="119" spans="1:42" hidden="1" x14ac:dyDescent="0.3">
      <c r="C119" s="14"/>
      <c r="D119" s="14"/>
      <c r="E119" s="14"/>
      <c r="F119" s="34"/>
      <c r="G119" s="33">
        <f t="shared" si="1"/>
        <v>5.8033491647802293</v>
      </c>
      <c r="H119" s="6">
        <v>1</v>
      </c>
      <c r="I119" s="87"/>
      <c r="J119" t="s">
        <v>211</v>
      </c>
      <c r="K119" s="6">
        <v>23.9</v>
      </c>
      <c r="L119" s="26">
        <f t="shared" si="48"/>
        <v>818.31338980354724</v>
      </c>
      <c r="M119" s="6">
        <f t="shared" si="18"/>
        <v>1316.9477440000001</v>
      </c>
      <c r="N119" s="6">
        <f t="shared" si="35"/>
        <v>5.3999999999999773</v>
      </c>
      <c r="O119" s="6">
        <f t="shared" si="40"/>
        <v>8.6904575999999647</v>
      </c>
      <c r="P119" s="6">
        <f t="shared" si="41"/>
        <v>112.04247594050742</v>
      </c>
      <c r="Q119" s="6">
        <f t="shared" si="26"/>
        <v>180.31488639999998</v>
      </c>
      <c r="R119" s="1">
        <v>4323</v>
      </c>
      <c r="S119" s="1">
        <v>168</v>
      </c>
      <c r="T119" s="1">
        <v>291</v>
      </c>
      <c r="U119" s="6">
        <f t="shared" si="14"/>
        <v>-58</v>
      </c>
      <c r="V119" s="20">
        <v>0</v>
      </c>
      <c r="W119" s="20">
        <v>0.105</v>
      </c>
      <c r="X119" s="21" t="s">
        <v>45</v>
      </c>
      <c r="Y119" s="22">
        <f t="shared" si="45"/>
        <v>8.3333333333333329E-2</v>
      </c>
      <c r="Z119" s="24"/>
      <c r="AA119" s="22"/>
      <c r="AB119" s="79">
        <f t="shared" si="27"/>
        <v>43630.325139548535</v>
      </c>
      <c r="AC119" s="79">
        <f t="shared" si="28"/>
        <v>43630.241806215199</v>
      </c>
      <c r="AD119" s="25">
        <f t="shared" si="36"/>
        <v>2.6897228818706935</v>
      </c>
      <c r="AE119" s="79">
        <f t="shared" si="29"/>
        <v>43630.325139548535</v>
      </c>
      <c r="AF119" s="79">
        <f t="shared" si="30"/>
        <v>43630.241806215199</v>
      </c>
      <c r="AG119" s="25">
        <f t="shared" si="37"/>
        <v>2.6897228818706935</v>
      </c>
      <c r="AH119" s="14">
        <f t="shared" si="31"/>
        <v>1.4484095999999941E-2</v>
      </c>
      <c r="AI119" s="14">
        <f t="shared" si="32"/>
        <v>1.7380915199999929E-3</v>
      </c>
      <c r="AJ119" s="14">
        <f t="shared" si="38"/>
        <v>1.6222187519999934E-2</v>
      </c>
      <c r="AK119" s="29"/>
      <c r="AL119" s="30"/>
      <c r="AM119" s="6"/>
      <c r="AN119" s="31"/>
      <c r="AO119" s="6">
        <f t="shared" si="33"/>
        <v>25</v>
      </c>
      <c r="AP119" s="74">
        <f t="shared" si="34"/>
        <v>0</v>
      </c>
    </row>
    <row r="120" spans="1:42" x14ac:dyDescent="0.3">
      <c r="A120" t="s">
        <v>24</v>
      </c>
      <c r="B120">
        <v>1</v>
      </c>
      <c r="C120" s="14">
        <v>9.3055555555555558E-2</v>
      </c>
      <c r="D120" s="14">
        <f>SUM(AH113:AH120)</f>
        <v>0.10413301432658556</v>
      </c>
      <c r="E120" s="14"/>
      <c r="F120" s="34" t="s">
        <v>213</v>
      </c>
      <c r="G120" s="33">
        <f t="shared" si="1"/>
        <v>6.9167302336427383</v>
      </c>
      <c r="H120" s="6">
        <v>1</v>
      </c>
      <c r="I120" s="87"/>
      <c r="J120" t="s">
        <v>39</v>
      </c>
      <c r="K120" s="6">
        <v>39.6</v>
      </c>
      <c r="L120" s="26">
        <v>833.75586574405463</v>
      </c>
      <c r="M120" s="6">
        <f t="shared" si="18"/>
        <v>1341.8</v>
      </c>
      <c r="N120" s="6">
        <f t="shared" si="35"/>
        <v>15.442475940507393</v>
      </c>
      <c r="O120" s="6">
        <f t="shared" si="40"/>
        <v>24.85225599999993</v>
      </c>
      <c r="P120" s="6">
        <f t="shared" si="41"/>
        <v>96.600000000000023</v>
      </c>
      <c r="Q120" s="6">
        <f t="shared" si="26"/>
        <v>155.46263040000005</v>
      </c>
      <c r="R120" s="1">
        <v>4459</v>
      </c>
      <c r="S120" s="1">
        <v>936</v>
      </c>
      <c r="T120" s="1">
        <v>796</v>
      </c>
      <c r="U120" s="6">
        <f t="shared" si="14"/>
        <v>136</v>
      </c>
      <c r="V120" s="20">
        <v>0</v>
      </c>
      <c r="W120" s="20">
        <v>7.0999999999999994E-2</v>
      </c>
      <c r="X120" s="21" t="s">
        <v>45</v>
      </c>
      <c r="Y120" s="22">
        <f t="shared" si="45"/>
        <v>8.3333333333333329E-2</v>
      </c>
      <c r="Z120" s="24"/>
      <c r="AA120" s="22"/>
      <c r="AB120" s="79">
        <f t="shared" si="27"/>
        <v>43630.371530426404</v>
      </c>
      <c r="AC120" s="79">
        <f t="shared" si="28"/>
        <v>43630.288197093068</v>
      </c>
      <c r="AD120" s="25">
        <f t="shared" si="36"/>
        <v>2.7361137597399647</v>
      </c>
      <c r="AE120" s="79">
        <f t="shared" si="29"/>
        <v>43630.371530426404</v>
      </c>
      <c r="AF120" s="79">
        <f t="shared" si="30"/>
        <v>43630.288197093068</v>
      </c>
      <c r="AG120" s="25">
        <f t="shared" si="37"/>
        <v>2.7361137597399647</v>
      </c>
      <c r="AH120" s="14">
        <f t="shared" si="31"/>
        <v>4.1420426666666545E-2</v>
      </c>
      <c r="AI120" s="14">
        <f t="shared" si="32"/>
        <v>4.9704511999999852E-3</v>
      </c>
      <c r="AJ120" s="14">
        <f t="shared" si="38"/>
        <v>4.6390877866666527E-2</v>
      </c>
      <c r="AK120" s="29">
        <v>25</v>
      </c>
      <c r="AL120" s="30"/>
      <c r="AM120" s="6"/>
      <c r="AN120" s="31"/>
      <c r="AO120" s="6">
        <f t="shared" si="33"/>
        <v>25</v>
      </c>
      <c r="AP120" s="74">
        <f t="shared" si="34"/>
        <v>0</v>
      </c>
    </row>
    <row r="121" spans="1:42" hidden="1" x14ac:dyDescent="0.3">
      <c r="C121" s="14"/>
      <c r="D121" s="14"/>
      <c r="E121" s="14"/>
      <c r="F121" s="34"/>
      <c r="G121" s="33">
        <f t="shared" si="1"/>
        <v>7.4286303731496446</v>
      </c>
      <c r="H121" s="6">
        <v>1</v>
      </c>
      <c r="I121" s="84"/>
      <c r="J121" t="s">
        <v>222</v>
      </c>
      <c r="K121" s="6">
        <v>7.1</v>
      </c>
      <c r="L121" s="26">
        <f>$L$120+K121</f>
        <v>840.85586574405465</v>
      </c>
      <c r="M121" s="6">
        <f t="shared" si="18"/>
        <v>1353.2263424</v>
      </c>
      <c r="N121" s="6">
        <f t="shared" si="35"/>
        <v>7.1000000000000227</v>
      </c>
      <c r="O121" s="6">
        <f t="shared" si="40"/>
        <v>11.426342400000037</v>
      </c>
      <c r="P121" s="6">
        <f t="shared" si="41"/>
        <v>89.5</v>
      </c>
      <c r="Q121" s="6">
        <f t="shared" si="26"/>
        <v>144.03628800000001</v>
      </c>
      <c r="R121" s="1">
        <v>4495</v>
      </c>
      <c r="S121" s="1">
        <v>289</v>
      </c>
      <c r="T121" s="1">
        <v>254</v>
      </c>
      <c r="U121" s="6">
        <f t="shared" si="14"/>
        <v>36</v>
      </c>
      <c r="V121" s="20">
        <v>2E-3</v>
      </c>
      <c r="W121" s="20">
        <v>0.03</v>
      </c>
      <c r="X121" s="21" t="s">
        <v>45</v>
      </c>
      <c r="Y121" s="22">
        <f t="shared" si="45"/>
        <v>8.3333333333333329E-2</v>
      </c>
      <c r="Z121" s="24"/>
      <c r="AA121" s="22"/>
      <c r="AB121" s="79">
        <f t="shared" si="27"/>
        <v>43630.392859598884</v>
      </c>
      <c r="AC121" s="79">
        <f t="shared" si="28"/>
        <v>43630.309526265548</v>
      </c>
      <c r="AD121" s="25">
        <f t="shared" si="36"/>
        <v>2.7574429322194192</v>
      </c>
      <c r="AE121" s="79">
        <f t="shared" si="29"/>
        <v>43630.392859598884</v>
      </c>
      <c r="AF121" s="79">
        <f t="shared" si="30"/>
        <v>43630.309526265548</v>
      </c>
      <c r="AG121" s="25">
        <f t="shared" si="37"/>
        <v>2.7574429322194192</v>
      </c>
      <c r="AH121" s="14">
        <f t="shared" si="31"/>
        <v>1.9043904000000059E-2</v>
      </c>
      <c r="AI121" s="14">
        <f t="shared" si="32"/>
        <v>2.2852684800000072E-3</v>
      </c>
      <c r="AJ121" s="14">
        <f t="shared" si="38"/>
        <v>2.1329172480000068E-2</v>
      </c>
      <c r="AK121" s="29"/>
      <c r="AL121" s="30"/>
      <c r="AM121" s="6"/>
      <c r="AN121" s="31"/>
      <c r="AO121" s="6">
        <f t="shared" si="33"/>
        <v>24.2</v>
      </c>
      <c r="AP121" s="74">
        <f t="shared" si="34"/>
        <v>2E-3</v>
      </c>
    </row>
    <row r="122" spans="1:42" hidden="1" x14ac:dyDescent="0.3">
      <c r="C122" s="14"/>
      <c r="D122" s="14"/>
      <c r="E122" s="14"/>
      <c r="F122" s="34"/>
      <c r="G122" s="33">
        <f t="shared" si="1"/>
        <v>7.5811466660234146</v>
      </c>
      <c r="H122" s="6">
        <v>1</v>
      </c>
      <c r="I122" s="84"/>
      <c r="J122" t="s">
        <v>217</v>
      </c>
      <c r="K122" s="6">
        <v>9.3000000000000007</v>
      </c>
      <c r="L122" s="26">
        <f t="shared" ref="L122:L127" si="49">$L$120+K122</f>
        <v>843.05586574405459</v>
      </c>
      <c r="M122" s="6">
        <f t="shared" si="18"/>
        <v>1356.7668991999999</v>
      </c>
      <c r="N122" s="6">
        <f t="shared" si="35"/>
        <v>2.1999999999999318</v>
      </c>
      <c r="O122" s="6">
        <f t="shared" si="40"/>
        <v>3.5405567999998904</v>
      </c>
      <c r="P122" s="6">
        <f t="shared" si="41"/>
        <v>87.300000000000068</v>
      </c>
      <c r="Q122" s="6">
        <f t="shared" si="26"/>
        <v>140.49573120000011</v>
      </c>
      <c r="R122" s="1">
        <v>4579</v>
      </c>
      <c r="S122" s="1">
        <v>142</v>
      </c>
      <c r="T122" s="1">
        <v>62</v>
      </c>
      <c r="U122" s="6">
        <f t="shared" si="14"/>
        <v>84</v>
      </c>
      <c r="V122" s="20">
        <v>8.0000000000000002E-3</v>
      </c>
      <c r="W122" s="20">
        <v>4.3999999999999997E-2</v>
      </c>
      <c r="X122" s="21" t="s">
        <v>45</v>
      </c>
      <c r="Y122" s="22">
        <f t="shared" si="45"/>
        <v>8.3333333333333329E-2</v>
      </c>
      <c r="Z122" s="24"/>
      <c r="AA122" s="22"/>
      <c r="AB122" s="79">
        <f t="shared" si="27"/>
        <v>43630.39921444442</v>
      </c>
      <c r="AC122" s="79">
        <f t="shared" si="28"/>
        <v>43630.315881111084</v>
      </c>
      <c r="AD122" s="25">
        <f t="shared" si="36"/>
        <v>2.7637977777558262</v>
      </c>
      <c r="AE122" s="79">
        <f t="shared" si="29"/>
        <v>43630.39921444442</v>
      </c>
      <c r="AF122" s="79">
        <f t="shared" si="30"/>
        <v>43630.315881111084</v>
      </c>
      <c r="AG122" s="25">
        <f t="shared" si="37"/>
        <v>2.7637977777558262</v>
      </c>
      <c r="AH122" s="14">
        <f t="shared" si="31"/>
        <v>5.673969230769055E-3</v>
      </c>
      <c r="AI122" s="14">
        <f t="shared" si="32"/>
        <v>6.8087630769228654E-4</v>
      </c>
      <c r="AJ122" s="14">
        <f t="shared" si="38"/>
        <v>6.3548455384613411E-3</v>
      </c>
      <c r="AK122" s="29">
        <v>26</v>
      </c>
      <c r="AL122" s="30"/>
      <c r="AM122" s="6"/>
      <c r="AN122" s="31"/>
      <c r="AO122" s="6">
        <f t="shared" si="33"/>
        <v>21.8</v>
      </c>
      <c r="AP122" s="74">
        <f t="shared" si="34"/>
        <v>8.0000000000000002E-3</v>
      </c>
    </row>
    <row r="123" spans="1:42" hidden="1" x14ac:dyDescent="0.3">
      <c r="C123" s="14"/>
      <c r="D123" s="14"/>
      <c r="E123" s="14"/>
      <c r="F123" s="34"/>
      <c r="G123" s="33">
        <f t="shared" si="1"/>
        <v>7.6303048100089654</v>
      </c>
      <c r="H123" s="6">
        <v>1</v>
      </c>
      <c r="I123" s="84"/>
      <c r="J123" t="s">
        <v>218</v>
      </c>
      <c r="K123" s="6">
        <v>9.9</v>
      </c>
      <c r="L123" s="26">
        <f t="shared" si="49"/>
        <v>843.65586574405461</v>
      </c>
      <c r="M123" s="6">
        <f t="shared" si="18"/>
        <v>1357.7325056</v>
      </c>
      <c r="N123" s="6">
        <f t="shared" si="35"/>
        <v>0.60000000000002274</v>
      </c>
      <c r="O123" s="6">
        <f t="shared" si="40"/>
        <v>0.96560640000003661</v>
      </c>
      <c r="P123" s="6">
        <f t="shared" si="41"/>
        <v>86.700000000000045</v>
      </c>
      <c r="Q123" s="6">
        <f t="shared" si="26"/>
        <v>139.5301248000001</v>
      </c>
      <c r="R123" s="1">
        <v>4787</v>
      </c>
      <c r="S123" s="1">
        <v>150</v>
      </c>
      <c r="T123" s="1">
        <v>0</v>
      </c>
      <c r="U123" s="6">
        <f t="shared" si="14"/>
        <v>208</v>
      </c>
      <c r="V123" s="20">
        <v>6.4000000000000001E-2</v>
      </c>
      <c r="W123" s="20">
        <v>9.7000000000000003E-2</v>
      </c>
      <c r="X123" s="21" t="s">
        <v>45</v>
      </c>
      <c r="Y123" s="22">
        <f t="shared" si="45"/>
        <v>8.3333333333333329E-2</v>
      </c>
      <c r="Z123" s="24"/>
      <c r="AA123" s="22"/>
      <c r="AB123" s="79">
        <f t="shared" si="27"/>
        <v>43630.401262700419</v>
      </c>
      <c r="AC123" s="79">
        <f t="shared" si="28"/>
        <v>43630.317929367084</v>
      </c>
      <c r="AD123" s="25">
        <f t="shared" si="36"/>
        <v>2.7658460337552242</v>
      </c>
      <c r="AE123" s="79">
        <f t="shared" si="29"/>
        <v>43630.401262700419</v>
      </c>
      <c r="AF123" s="79">
        <f t="shared" si="30"/>
        <v>43630.317929367084</v>
      </c>
      <c r="AG123" s="25">
        <f t="shared" si="37"/>
        <v>2.7658460337552242</v>
      </c>
      <c r="AH123" s="14">
        <f t="shared" si="31"/>
        <v>1.8288000000000694E-3</v>
      </c>
      <c r="AI123" s="14">
        <f t="shared" si="32"/>
        <v>2.1945600000000833E-4</v>
      </c>
      <c r="AJ123" s="14">
        <f t="shared" si="38"/>
        <v>2.0482560000000777E-3</v>
      </c>
      <c r="AK123" s="29">
        <v>22</v>
      </c>
      <c r="AL123" s="30"/>
      <c r="AM123" s="6"/>
      <c r="AN123" s="31"/>
      <c r="AO123" s="6">
        <f t="shared" si="33"/>
        <v>-0.60000000000000142</v>
      </c>
      <c r="AP123" s="74">
        <f t="shared" si="34"/>
        <v>6.4000000000000001E-2</v>
      </c>
    </row>
    <row r="124" spans="1:42" hidden="1" x14ac:dyDescent="0.3">
      <c r="C124" s="14"/>
      <c r="D124" s="14"/>
      <c r="E124" s="14"/>
      <c r="F124" s="34"/>
      <c r="G124" s="33">
        <f t="shared" si="1"/>
        <v>8.3512909220298752</v>
      </c>
      <c r="H124" s="6">
        <v>1</v>
      </c>
      <c r="I124" s="84"/>
      <c r="J124" t="s">
        <v>219</v>
      </c>
      <c r="K124" s="6">
        <v>19.899999999999999</v>
      </c>
      <c r="L124" s="26">
        <f t="shared" si="49"/>
        <v>853.65586574405461</v>
      </c>
      <c r="M124" s="6">
        <f t="shared" si="18"/>
        <v>1373.8259455999998</v>
      </c>
      <c r="N124" s="6">
        <f t="shared" si="35"/>
        <v>10</v>
      </c>
      <c r="O124" s="6">
        <f t="shared" si="40"/>
        <v>16.093440000000001</v>
      </c>
      <c r="P124" s="6">
        <f t="shared" si="41"/>
        <v>76.700000000000045</v>
      </c>
      <c r="Q124" s="6">
        <f t="shared" si="26"/>
        <v>123.43668480000008</v>
      </c>
      <c r="R124" s="1">
        <v>4876</v>
      </c>
      <c r="S124" s="1">
        <v>499</v>
      </c>
      <c r="T124" s="1">
        <v>393</v>
      </c>
      <c r="U124" s="6">
        <f t="shared" si="14"/>
        <v>89</v>
      </c>
      <c r="V124" s="20">
        <v>1E-3</v>
      </c>
      <c r="W124" s="20">
        <v>4.7E-2</v>
      </c>
      <c r="X124" s="21" t="s">
        <v>45</v>
      </c>
      <c r="Y124" s="22">
        <f t="shared" si="45"/>
        <v>8.3333333333333329E-2</v>
      </c>
      <c r="Z124" s="24"/>
      <c r="AA124" s="22"/>
      <c r="AB124" s="79">
        <f t="shared" si="27"/>
        <v>43630.43130378842</v>
      </c>
      <c r="AC124" s="79">
        <f t="shared" si="28"/>
        <v>43630.347970455085</v>
      </c>
      <c r="AD124" s="25">
        <f t="shared" si="36"/>
        <v>2.7958871217560954</v>
      </c>
      <c r="AE124" s="79">
        <f t="shared" si="29"/>
        <v>43630.43130378842</v>
      </c>
      <c r="AF124" s="79">
        <f t="shared" si="30"/>
        <v>43630.347970455085</v>
      </c>
      <c r="AG124" s="25">
        <f t="shared" si="37"/>
        <v>2.7958871217560954</v>
      </c>
      <c r="AH124" s="14">
        <f t="shared" si="31"/>
        <v>2.68224E-2</v>
      </c>
      <c r="AI124" s="14">
        <f t="shared" si="32"/>
        <v>3.2186879999999999E-3</v>
      </c>
      <c r="AJ124" s="14">
        <f t="shared" si="38"/>
        <v>3.0041088000000001E-2</v>
      </c>
      <c r="AK124" s="29"/>
      <c r="AL124" s="30"/>
      <c r="AM124" s="6"/>
      <c r="AN124" s="31"/>
      <c r="AO124" s="6">
        <f t="shared" si="33"/>
        <v>24.6</v>
      </c>
      <c r="AP124" s="74">
        <f t="shared" si="34"/>
        <v>1E-3</v>
      </c>
    </row>
    <row r="125" spans="1:42" hidden="1" x14ac:dyDescent="0.3">
      <c r="C125" s="14"/>
      <c r="D125" s="14"/>
      <c r="E125" s="14"/>
      <c r="F125" s="34"/>
      <c r="G125" s="33">
        <f t="shared" si="1"/>
        <v>9.1624002980533987</v>
      </c>
      <c r="H125" s="6"/>
      <c r="I125" s="84"/>
      <c r="J125" t="s">
        <v>220</v>
      </c>
      <c r="K125" s="6">
        <v>31.6</v>
      </c>
      <c r="L125" s="26">
        <f t="shared" si="49"/>
        <v>865.35586574405465</v>
      </c>
      <c r="M125" s="6">
        <f t="shared" si="18"/>
        <v>1392.6552704000001</v>
      </c>
      <c r="N125" s="6">
        <f t="shared" si="35"/>
        <v>11.700000000000045</v>
      </c>
      <c r="O125" s="6">
        <f t="shared" si="40"/>
        <v>18.829324800000073</v>
      </c>
      <c r="P125" s="6">
        <f t="shared" si="41"/>
        <v>65</v>
      </c>
      <c r="Q125" s="6">
        <f t="shared" si="26"/>
        <v>104.60736</v>
      </c>
      <c r="R125" s="1">
        <v>5380</v>
      </c>
      <c r="S125" s="1">
        <v>671</v>
      </c>
      <c r="T125" s="1">
        <v>160</v>
      </c>
      <c r="U125" s="6">
        <f t="shared" si="14"/>
        <v>504</v>
      </c>
      <c r="V125" s="20">
        <v>8.0000000000000002E-3</v>
      </c>
      <c r="W125" s="20">
        <v>4.1000000000000002E-2</v>
      </c>
      <c r="X125" s="21" t="s">
        <v>45</v>
      </c>
      <c r="Y125" s="22">
        <f t="shared" si="45"/>
        <v>8.3333333333333329E-2</v>
      </c>
      <c r="Z125" s="24"/>
      <c r="AA125" s="22"/>
      <c r="AB125" s="79">
        <f t="shared" si="27"/>
        <v>43630.465100012421</v>
      </c>
      <c r="AC125" s="79">
        <f t="shared" si="28"/>
        <v>43630.381766679086</v>
      </c>
      <c r="AD125" s="25">
        <f t="shared" si="36"/>
        <v>2.8296833457570756</v>
      </c>
      <c r="AE125" s="79">
        <f t="shared" si="29"/>
        <v>43630.465100012421</v>
      </c>
      <c r="AF125" s="79">
        <f t="shared" si="30"/>
        <v>43630.381766679086</v>
      </c>
      <c r="AG125" s="25">
        <f t="shared" si="37"/>
        <v>2.8296833457570756</v>
      </c>
      <c r="AH125" s="14">
        <f t="shared" si="31"/>
        <v>3.0175200000000114E-2</v>
      </c>
      <c r="AI125" s="14">
        <f t="shared" si="32"/>
        <v>3.6210240000000135E-3</v>
      </c>
      <c r="AJ125" s="14">
        <f t="shared" si="38"/>
        <v>3.3796224000000125E-2</v>
      </c>
      <c r="AK125" s="29">
        <v>26</v>
      </c>
      <c r="AL125" s="30"/>
      <c r="AM125" s="6"/>
      <c r="AN125" s="31"/>
      <c r="AO125" s="6">
        <f t="shared" si="33"/>
        <v>21.8</v>
      </c>
      <c r="AP125" s="74">
        <f t="shared" si="34"/>
        <v>8.0000000000000002E-3</v>
      </c>
    </row>
    <row r="126" spans="1:42" hidden="1" x14ac:dyDescent="0.3">
      <c r="C126" s="14"/>
      <c r="D126" s="14"/>
      <c r="E126" s="14"/>
      <c r="F126" s="34"/>
      <c r="G126" s="33">
        <f t="shared" si="1"/>
        <v>10.139891084516421</v>
      </c>
      <c r="H126" s="6"/>
      <c r="I126" s="84"/>
      <c r="J126" t="s">
        <v>221</v>
      </c>
      <c r="K126" s="6">
        <v>45.7</v>
      </c>
      <c r="L126" s="26">
        <f t="shared" si="49"/>
        <v>879.45586574405468</v>
      </c>
      <c r="M126" s="6">
        <f t="shared" si="18"/>
        <v>1415.3470208000001</v>
      </c>
      <c r="N126" s="6">
        <f t="shared" si="35"/>
        <v>14.100000000000023</v>
      </c>
      <c r="O126" s="6">
        <f t="shared" si="40"/>
        <v>22.691750400000039</v>
      </c>
      <c r="P126" s="6">
        <f t="shared" si="41"/>
        <v>50.899999999999977</v>
      </c>
      <c r="Q126" s="6">
        <f t="shared" si="26"/>
        <v>81.915609599999968</v>
      </c>
      <c r="R126" s="1">
        <v>5944</v>
      </c>
      <c r="S126" s="1">
        <v>1008</v>
      </c>
      <c r="T126" s="1">
        <v>446</v>
      </c>
      <c r="U126" s="6">
        <f t="shared" si="14"/>
        <v>564</v>
      </c>
      <c r="V126" s="20">
        <v>8.9999999999999993E-3</v>
      </c>
      <c r="W126" s="20">
        <v>6.2E-2</v>
      </c>
      <c r="X126" s="21" t="s">
        <v>45</v>
      </c>
      <c r="Y126" s="22">
        <f t="shared" si="45"/>
        <v>8.3333333333333329E-2</v>
      </c>
      <c r="Z126" s="24"/>
      <c r="AA126" s="22"/>
      <c r="AB126" s="79">
        <f t="shared" si="27"/>
        <v>43630.505828795191</v>
      </c>
      <c r="AC126" s="79">
        <f t="shared" si="28"/>
        <v>43630.422495461855</v>
      </c>
      <c r="AD126" s="25">
        <f t="shared" si="36"/>
        <v>2.8704121285263682</v>
      </c>
      <c r="AE126" s="79">
        <f t="shared" si="29"/>
        <v>43630.505828795191</v>
      </c>
      <c r="AF126" s="79">
        <f t="shared" si="30"/>
        <v>43630.422495461855</v>
      </c>
      <c r="AG126" s="25">
        <f t="shared" si="37"/>
        <v>2.8704121285263682</v>
      </c>
      <c r="AH126" s="14">
        <f t="shared" si="31"/>
        <v>3.6364984615384677E-2</v>
      </c>
      <c r="AI126" s="14">
        <f t="shared" si="32"/>
        <v>4.363798153846161E-3</v>
      </c>
      <c r="AJ126" s="14">
        <f t="shared" si="38"/>
        <v>4.0728782769230837E-2</v>
      </c>
      <c r="AK126" s="29">
        <v>26</v>
      </c>
      <c r="AL126" s="30"/>
      <c r="AM126" s="6"/>
      <c r="AN126" s="31"/>
      <c r="AO126" s="6">
        <f t="shared" si="33"/>
        <v>21.4</v>
      </c>
      <c r="AP126" s="74">
        <f t="shared" si="34"/>
        <v>8.9999999999999993E-3</v>
      </c>
    </row>
    <row r="127" spans="1:42" x14ac:dyDescent="0.3">
      <c r="A127" t="s">
        <v>25</v>
      </c>
      <c r="B127">
        <v>1</v>
      </c>
      <c r="C127" s="14">
        <v>0.11802083333333334</v>
      </c>
      <c r="D127" s="14">
        <f>SUM(AJ121:AJ127)</f>
        <v>0.27229691648000021</v>
      </c>
      <c r="E127" s="14"/>
      <c r="F127" s="34" t="s">
        <v>214</v>
      </c>
      <c r="G127" s="33">
        <f t="shared" si="1"/>
        <v>13.451856229046825</v>
      </c>
      <c r="H127" s="6"/>
      <c r="I127" s="84"/>
      <c r="J127" t="s">
        <v>40</v>
      </c>
      <c r="K127" s="6">
        <v>50.2</v>
      </c>
      <c r="L127" s="26">
        <f t="shared" si="49"/>
        <v>883.95586574405468</v>
      </c>
      <c r="M127" s="6">
        <f t="shared" si="18"/>
        <v>1422.5890687999999</v>
      </c>
      <c r="N127" s="6">
        <f t="shared" si="35"/>
        <v>4.5</v>
      </c>
      <c r="O127" s="6">
        <f t="shared" si="40"/>
        <v>7.2420480000000005</v>
      </c>
      <c r="P127" s="6">
        <f t="shared" si="41"/>
        <v>46.399999999999977</v>
      </c>
      <c r="Q127" s="6">
        <f t="shared" si="26"/>
        <v>74.673561599999971</v>
      </c>
      <c r="R127" s="1">
        <v>6166</v>
      </c>
      <c r="S127" s="1">
        <v>305</v>
      </c>
      <c r="T127" s="1">
        <v>85</v>
      </c>
      <c r="U127" s="6">
        <f t="shared" si="14"/>
        <v>222</v>
      </c>
      <c r="V127" s="20">
        <v>1.2999999999999999E-2</v>
      </c>
      <c r="W127" s="20">
        <v>3.9E-2</v>
      </c>
      <c r="X127" s="21" t="s">
        <v>45</v>
      </c>
      <c r="Y127" s="22">
        <f t="shared" si="45"/>
        <v>8.3333333333333329E-2</v>
      </c>
      <c r="Z127" s="24"/>
      <c r="AA127" s="22"/>
      <c r="AB127" s="79">
        <f t="shared" si="27"/>
        <v>43630.643827342879</v>
      </c>
      <c r="AC127" s="79">
        <f t="shared" si="28"/>
        <v>43630.560494009544</v>
      </c>
      <c r="AD127" s="25">
        <f t="shared" si="36"/>
        <v>3.008410676215135</v>
      </c>
      <c r="AE127" s="79">
        <f t="shared" si="29"/>
        <v>43630.643827342879</v>
      </c>
      <c r="AF127" s="79">
        <f t="shared" si="30"/>
        <v>43630.560494009544</v>
      </c>
      <c r="AG127" s="25">
        <f t="shared" si="37"/>
        <v>3.008410676215135</v>
      </c>
      <c r="AH127" s="14">
        <f t="shared" si="31"/>
        <v>1.1605846153846154E-2</v>
      </c>
      <c r="AI127" s="14">
        <f t="shared" si="32"/>
        <v>0.12639270153846155</v>
      </c>
      <c r="AJ127" s="14">
        <f t="shared" si="38"/>
        <v>0.13799854769230771</v>
      </c>
      <c r="AK127" s="29">
        <v>26</v>
      </c>
      <c r="AL127" s="30"/>
      <c r="AM127" s="6"/>
      <c r="AN127" s="31">
        <v>180</v>
      </c>
      <c r="AO127" s="6">
        <f t="shared" si="33"/>
        <v>19.8</v>
      </c>
      <c r="AP127" s="74">
        <f t="shared" si="34"/>
        <v>1.2999999999999999E-2</v>
      </c>
    </row>
    <row r="128" spans="1:42" hidden="1" x14ac:dyDescent="0.3">
      <c r="C128" s="14"/>
      <c r="D128" s="14"/>
      <c r="E128" s="14"/>
      <c r="F128" s="34"/>
      <c r="G128" s="33">
        <f t="shared" si="1"/>
        <v>14.086324007541407</v>
      </c>
      <c r="H128" s="6"/>
      <c r="I128" s="84"/>
      <c r="J128" t="s">
        <v>223</v>
      </c>
      <c r="K128" s="6">
        <v>8.8000000000000007</v>
      </c>
      <c r="L128" s="26">
        <f>L$127+K128</f>
        <v>892.75586574405463</v>
      </c>
      <c r="M128" s="6">
        <f t="shared" si="18"/>
        <v>1436.7512959999999</v>
      </c>
      <c r="N128" s="6">
        <f t="shared" si="35"/>
        <v>8.7999999999999545</v>
      </c>
      <c r="O128" s="6">
        <f t="shared" si="40"/>
        <v>14.162227199999927</v>
      </c>
      <c r="P128" s="6">
        <f t="shared" si="41"/>
        <v>37.600000000000023</v>
      </c>
      <c r="Q128" s="6">
        <f t="shared" si="26"/>
        <v>60.511334400000038</v>
      </c>
      <c r="R128" s="1">
        <v>6958</v>
      </c>
      <c r="S128" s="1">
        <v>878</v>
      </c>
      <c r="T128" s="1">
        <v>82</v>
      </c>
      <c r="U128" s="6">
        <f t="shared" si="14"/>
        <v>792</v>
      </c>
      <c r="V128" s="20">
        <v>1.2E-2</v>
      </c>
      <c r="W128" s="20">
        <v>8.2000000000000003E-2</v>
      </c>
      <c r="X128" s="21" t="s">
        <v>45</v>
      </c>
      <c r="Y128" s="22">
        <f t="shared" si="45"/>
        <v>8.3333333333333329E-2</v>
      </c>
      <c r="Z128" s="24"/>
      <c r="AA128" s="22"/>
      <c r="AB128" s="79">
        <f t="shared" si="27"/>
        <v>43630.670263500317</v>
      </c>
      <c r="AC128" s="79">
        <f t="shared" si="28"/>
        <v>43630.586930166981</v>
      </c>
      <c r="AD128" s="25">
        <f t="shared" si="36"/>
        <v>3.0348468336524093</v>
      </c>
      <c r="AE128" s="79">
        <f t="shared" si="29"/>
        <v>43630.670263500317</v>
      </c>
      <c r="AF128" s="79">
        <f t="shared" si="30"/>
        <v>43630.586930166981</v>
      </c>
      <c r="AG128" s="25">
        <f t="shared" si="37"/>
        <v>3.0348468336524093</v>
      </c>
      <c r="AH128" s="14">
        <f t="shared" si="31"/>
        <v>2.3603711999999877E-2</v>
      </c>
      <c r="AI128" s="14">
        <f t="shared" si="32"/>
        <v>2.8324454399999851E-3</v>
      </c>
      <c r="AJ128" s="14">
        <f t="shared" si="38"/>
        <v>2.6436157439999861E-2</v>
      </c>
      <c r="AK128" s="29">
        <v>25</v>
      </c>
      <c r="AL128" s="30"/>
      <c r="AM128" s="6"/>
      <c r="AN128" s="31"/>
      <c r="AO128" s="6">
        <f t="shared" si="33"/>
        <v>20.2</v>
      </c>
      <c r="AP128" s="74">
        <f t="shared" si="34"/>
        <v>1.2E-2</v>
      </c>
    </row>
    <row r="129" spans="1:42" hidden="1" x14ac:dyDescent="0.3">
      <c r="C129" s="14"/>
      <c r="D129" s="14"/>
      <c r="E129" s="14"/>
      <c r="F129" s="34"/>
      <c r="G129" s="33">
        <f t="shared" si="1"/>
        <v>14.241536295565311</v>
      </c>
      <c r="H129" s="6"/>
      <c r="I129" s="84"/>
      <c r="J129" t="s">
        <v>224</v>
      </c>
      <c r="K129" s="6">
        <v>11.9</v>
      </c>
      <c r="L129" s="26">
        <f t="shared" ref="L129:L136" si="50">L$127+K129</f>
        <v>895.85586574405465</v>
      </c>
      <c r="M129" s="6">
        <f t="shared" si="18"/>
        <v>1441.7402623999999</v>
      </c>
      <c r="N129" s="6">
        <f t="shared" si="35"/>
        <v>3.1000000000000227</v>
      </c>
      <c r="O129" s="6">
        <f t="shared" si="40"/>
        <v>4.9889664000000371</v>
      </c>
      <c r="P129" s="6">
        <f t="shared" si="41"/>
        <v>34.5</v>
      </c>
      <c r="Q129" s="6">
        <f t="shared" si="26"/>
        <v>55.522368</v>
      </c>
      <c r="R129" s="1">
        <v>6630</v>
      </c>
      <c r="S129" s="1">
        <v>5</v>
      </c>
      <c r="T129" s="1">
        <v>339</v>
      </c>
      <c r="U129" s="6">
        <f t="shared" ref="U129:U136" si="51">R129-R128</f>
        <v>-328</v>
      </c>
      <c r="V129" s="20">
        <v>-1.4999999999999999E-2</v>
      </c>
      <c r="W129" s="20">
        <v>1E-3</v>
      </c>
      <c r="X129" s="21" t="s">
        <v>45</v>
      </c>
      <c r="Y129" s="22">
        <f t="shared" si="45"/>
        <v>8.3333333333333329E-2</v>
      </c>
      <c r="Z129" s="24"/>
      <c r="AA129" s="22"/>
      <c r="AB129" s="79">
        <f t="shared" si="27"/>
        <v>43630.676730678984</v>
      </c>
      <c r="AC129" s="79">
        <f t="shared" si="28"/>
        <v>43630.593397345649</v>
      </c>
      <c r="AD129" s="25">
        <f t="shared" si="36"/>
        <v>3.0413140123200719</v>
      </c>
      <c r="AE129" s="79">
        <f t="shared" si="29"/>
        <v>43630.676730678984</v>
      </c>
      <c r="AF129" s="79">
        <f t="shared" si="30"/>
        <v>43630.593397345649</v>
      </c>
      <c r="AG129" s="25">
        <f t="shared" si="37"/>
        <v>3.0413140123200719</v>
      </c>
      <c r="AH129" s="14">
        <f t="shared" si="31"/>
        <v>5.7742666666667089E-3</v>
      </c>
      <c r="AI129" s="14">
        <f t="shared" si="32"/>
        <v>6.9291200000000505E-4</v>
      </c>
      <c r="AJ129" s="14">
        <f t="shared" si="38"/>
        <v>6.4671786666667137E-3</v>
      </c>
      <c r="AK129" s="29">
        <v>36</v>
      </c>
      <c r="AL129" s="30"/>
      <c r="AM129" s="6"/>
      <c r="AN129" s="31"/>
      <c r="AO129" s="6">
        <f t="shared" si="33"/>
        <v>33.25</v>
      </c>
      <c r="AP129" s="74">
        <f t="shared" si="34"/>
        <v>-1.4999999999999999E-2</v>
      </c>
    </row>
    <row r="130" spans="1:42" hidden="1" x14ac:dyDescent="0.3">
      <c r="C130" s="14"/>
      <c r="D130" s="14"/>
      <c r="E130" s="14"/>
      <c r="F130" s="34"/>
      <c r="G130" s="33">
        <f t="shared" si="1"/>
        <v>15.262933287536725</v>
      </c>
      <c r="H130" s="6"/>
      <c r="I130" s="84"/>
      <c r="J130" t="s">
        <v>226</v>
      </c>
      <c r="K130" s="6">
        <v>22.1</v>
      </c>
      <c r="L130" s="26">
        <f t="shared" si="50"/>
        <v>906.0558657440547</v>
      </c>
      <c r="M130" s="6">
        <f t="shared" si="18"/>
        <v>1458.1555712000002</v>
      </c>
      <c r="N130" s="6">
        <f t="shared" si="35"/>
        <v>10.200000000000045</v>
      </c>
      <c r="O130" s="6">
        <f t="shared" si="40"/>
        <v>16.415308800000073</v>
      </c>
      <c r="P130" s="6">
        <f t="shared" si="41"/>
        <v>24.299999999999955</v>
      </c>
      <c r="Q130" s="6">
        <f t="shared" si="26"/>
        <v>39.107059199999931</v>
      </c>
      <c r="R130" s="1">
        <v>7932</v>
      </c>
      <c r="S130" s="1">
        <v>1338</v>
      </c>
      <c r="T130" s="1">
        <v>54</v>
      </c>
      <c r="U130" s="6">
        <f t="shared" si="51"/>
        <v>1302</v>
      </c>
      <c r="V130" s="20">
        <v>2.7E-2</v>
      </c>
      <c r="W130" s="20">
        <v>7.5999999999999998E-2</v>
      </c>
      <c r="X130" s="21" t="s">
        <v>45</v>
      </c>
      <c r="Y130" s="22">
        <f t="shared" si="45"/>
        <v>8.3333333333333329E-2</v>
      </c>
      <c r="Z130" s="24"/>
      <c r="AA130" s="22"/>
      <c r="AB130" s="79">
        <f t="shared" si="27"/>
        <v>43630.719288886983</v>
      </c>
      <c r="AC130" s="79">
        <f t="shared" si="28"/>
        <v>43630.635955553647</v>
      </c>
      <c r="AD130" s="25">
        <f t="shared" si="36"/>
        <v>3.0838722203188809</v>
      </c>
      <c r="AE130" s="79">
        <f t="shared" si="29"/>
        <v>43630.719288886983</v>
      </c>
      <c r="AF130" s="79">
        <f t="shared" si="30"/>
        <v>43630.635955553647</v>
      </c>
      <c r="AG130" s="25">
        <f t="shared" si="37"/>
        <v>3.0838722203188809</v>
      </c>
      <c r="AH130" s="14">
        <f t="shared" si="31"/>
        <v>3.7998400000000168E-2</v>
      </c>
      <c r="AI130" s="14">
        <f t="shared" si="32"/>
        <v>4.5598080000000202E-3</v>
      </c>
      <c r="AJ130" s="14">
        <f t="shared" si="38"/>
        <v>4.2558208000000187E-2</v>
      </c>
      <c r="AK130" s="29">
        <v>18</v>
      </c>
      <c r="AL130" s="30"/>
      <c r="AM130" s="6"/>
      <c r="AN130" s="31"/>
      <c r="AO130" s="6">
        <f t="shared" si="33"/>
        <v>14.2</v>
      </c>
      <c r="AP130" s="74">
        <f t="shared" si="34"/>
        <v>2.7E-2</v>
      </c>
    </row>
    <row r="131" spans="1:42" hidden="1" x14ac:dyDescent="0.3">
      <c r="C131" s="14"/>
      <c r="D131" s="14"/>
      <c r="E131" s="14"/>
      <c r="F131" s="34"/>
      <c r="G131" s="33">
        <f t="shared" si="1"/>
        <v>15.400489848456345</v>
      </c>
      <c r="H131" s="6"/>
      <c r="I131" s="84"/>
      <c r="J131" t="s">
        <v>227</v>
      </c>
      <c r="K131" s="6">
        <v>25</v>
      </c>
      <c r="L131" s="26">
        <f t="shared" si="50"/>
        <v>908.95586574405468</v>
      </c>
      <c r="M131" s="6">
        <f t="shared" si="18"/>
        <v>1462.8226688</v>
      </c>
      <c r="N131" s="6">
        <f t="shared" si="35"/>
        <v>2.8999999999999773</v>
      </c>
      <c r="O131" s="6">
        <f t="shared" si="40"/>
        <v>4.6670975999999635</v>
      </c>
      <c r="P131" s="6">
        <f t="shared" si="41"/>
        <v>21.399999999999977</v>
      </c>
      <c r="Q131" s="6">
        <f t="shared" si="26"/>
        <v>34.439961599999968</v>
      </c>
      <c r="R131" s="1">
        <v>7954</v>
      </c>
      <c r="S131" s="1">
        <v>39</v>
      </c>
      <c r="T131" s="1">
        <v>408</v>
      </c>
      <c r="U131" s="6">
        <f t="shared" si="51"/>
        <v>22</v>
      </c>
      <c r="V131" s="20">
        <v>-2.5000000000000001E-2</v>
      </c>
      <c r="W131" s="20">
        <v>1.4E-2</v>
      </c>
      <c r="X131" s="21" t="s">
        <v>45</v>
      </c>
      <c r="Y131" s="22">
        <f t="shared" si="45"/>
        <v>8.3333333333333329E-2</v>
      </c>
      <c r="Z131" s="24"/>
      <c r="AA131" s="22"/>
      <c r="AB131" s="79">
        <f t="shared" si="27"/>
        <v>43630.725020410355</v>
      </c>
      <c r="AC131" s="79">
        <f t="shared" si="28"/>
        <v>43630.641687077019</v>
      </c>
      <c r="AD131" s="25">
        <f t="shared" si="36"/>
        <v>3.0896037436905317</v>
      </c>
      <c r="AE131" s="79">
        <f t="shared" si="29"/>
        <v>43630.725020410355</v>
      </c>
      <c r="AF131" s="79">
        <f t="shared" si="30"/>
        <v>43630.641687077019</v>
      </c>
      <c r="AG131" s="25">
        <f t="shared" si="37"/>
        <v>3.0896037436905317</v>
      </c>
      <c r="AH131" s="14">
        <f t="shared" si="31"/>
        <v>5.1174315789473289E-3</v>
      </c>
      <c r="AI131" s="14">
        <f t="shared" si="32"/>
        <v>6.1409178947367945E-4</v>
      </c>
      <c r="AJ131" s="14">
        <f t="shared" si="38"/>
        <v>5.7315233684210086E-3</v>
      </c>
      <c r="AK131" s="29">
        <v>38</v>
      </c>
      <c r="AL131" s="30"/>
      <c r="AM131" s="6"/>
      <c r="AN131" s="31"/>
      <c r="AO131" s="6">
        <f t="shared" si="33"/>
        <v>38.75</v>
      </c>
      <c r="AP131" s="74">
        <f t="shared" si="34"/>
        <v>-2.5000000000000001E-2</v>
      </c>
    </row>
    <row r="132" spans="1:42" hidden="1" x14ac:dyDescent="0.3">
      <c r="C132" s="14"/>
      <c r="D132" s="14"/>
      <c r="E132" s="14"/>
      <c r="F132" s="34"/>
      <c r="G132" s="33">
        <f t="shared" si="1"/>
        <v>15.680873336386867</v>
      </c>
      <c r="H132" s="6"/>
      <c r="I132" s="84"/>
      <c r="J132" t="s">
        <v>225</v>
      </c>
      <c r="K132" s="6">
        <v>30.6</v>
      </c>
      <c r="L132" s="26">
        <f t="shared" si="50"/>
        <v>914.5558657440547</v>
      </c>
      <c r="M132" s="6">
        <f t="shared" si="18"/>
        <v>1471.8349952000001</v>
      </c>
      <c r="N132" s="6">
        <f t="shared" si="35"/>
        <v>5.6000000000000227</v>
      </c>
      <c r="O132" s="6">
        <f t="shared" si="40"/>
        <v>9.0123264000000365</v>
      </c>
      <c r="P132" s="6">
        <f t="shared" si="41"/>
        <v>15.799999999999955</v>
      </c>
      <c r="Q132" s="6">
        <f t="shared" si="26"/>
        <v>25.42763519999993</v>
      </c>
      <c r="R132" s="1">
        <v>8418</v>
      </c>
      <c r="S132" s="1">
        <v>864</v>
      </c>
      <c r="T132" s="1">
        <v>37</v>
      </c>
      <c r="U132" s="6">
        <f t="shared" si="51"/>
        <v>464</v>
      </c>
      <c r="V132" s="20">
        <v>-1.4999999999999999E-2</v>
      </c>
      <c r="W132" s="20">
        <v>2.9000000000000001E-2</v>
      </c>
      <c r="X132" s="21" t="s">
        <v>45</v>
      </c>
      <c r="Y132" s="22">
        <f t="shared" si="45"/>
        <v>8.3333333333333329E-2</v>
      </c>
      <c r="Z132" s="24"/>
      <c r="AA132" s="22"/>
      <c r="AB132" s="79">
        <f t="shared" si="27"/>
        <v>43630.736703055685</v>
      </c>
      <c r="AC132" s="79">
        <f t="shared" si="28"/>
        <v>43630.653369722349</v>
      </c>
      <c r="AD132" s="25">
        <f t="shared" si="36"/>
        <v>3.1012863890209701</v>
      </c>
      <c r="AE132" s="79">
        <f t="shared" si="29"/>
        <v>43630.736703055685</v>
      </c>
      <c r="AF132" s="79">
        <f t="shared" si="30"/>
        <v>43630.653369722349</v>
      </c>
      <c r="AG132" s="25">
        <f t="shared" si="37"/>
        <v>3.1012863890209701</v>
      </c>
      <c r="AH132" s="14">
        <f t="shared" si="31"/>
        <v>1.0430933333333376E-2</v>
      </c>
      <c r="AI132" s="14">
        <f t="shared" si="32"/>
        <v>1.2517120000000051E-3</v>
      </c>
      <c r="AJ132" s="14">
        <f t="shared" si="38"/>
        <v>1.1682645333333382E-2</v>
      </c>
      <c r="AK132" s="29">
        <v>36</v>
      </c>
      <c r="AL132" s="30"/>
      <c r="AM132" s="6"/>
      <c r="AN132" s="31"/>
      <c r="AO132" s="6">
        <f t="shared" si="33"/>
        <v>33.25</v>
      </c>
      <c r="AP132" s="74">
        <f t="shared" si="34"/>
        <v>-1.4999999999999999E-2</v>
      </c>
    </row>
    <row r="133" spans="1:42" hidden="1" x14ac:dyDescent="0.3">
      <c r="C133" s="14"/>
      <c r="D133" s="14"/>
      <c r="E133" s="14"/>
      <c r="F133" s="34"/>
      <c r="G133" s="33">
        <f t="shared" si="1"/>
        <v>15.841092472372111</v>
      </c>
      <c r="H133" s="6"/>
      <c r="I133" s="84"/>
      <c r="J133" t="s">
        <v>228</v>
      </c>
      <c r="K133" s="6">
        <v>33.799999999999997</v>
      </c>
      <c r="L133" s="26">
        <f t="shared" si="50"/>
        <v>917.75586574405463</v>
      </c>
      <c r="M133" s="6">
        <f t="shared" si="18"/>
        <v>1476.9848959999999</v>
      </c>
      <c r="N133" s="6">
        <f t="shared" si="35"/>
        <v>3.1999999999999318</v>
      </c>
      <c r="O133" s="6">
        <f t="shared" si="40"/>
        <v>5.1499007999998909</v>
      </c>
      <c r="P133" s="6">
        <f t="shared" si="41"/>
        <v>12.600000000000023</v>
      </c>
      <c r="Q133" s="6">
        <f t="shared" ref="Q133:Q149" si="52">P133*1.609344</f>
        <v>20.277734400000039</v>
      </c>
      <c r="R133" s="1">
        <v>8224</v>
      </c>
      <c r="S133" s="1">
        <v>90</v>
      </c>
      <c r="T133" s="1">
        <v>290</v>
      </c>
      <c r="U133" s="6">
        <f t="shared" si="51"/>
        <v>-194</v>
      </c>
      <c r="V133" s="20">
        <v>-1.2999999999999999E-2</v>
      </c>
      <c r="W133" s="20">
        <v>0.03</v>
      </c>
      <c r="X133" s="21" t="s">
        <v>45</v>
      </c>
      <c r="Y133" s="22">
        <f t="shared" si="45"/>
        <v>8.3333333333333329E-2</v>
      </c>
      <c r="Z133" s="24"/>
      <c r="AA133" s="22"/>
      <c r="AB133" s="79">
        <f t="shared" ref="AB133:AB136" si="53">AB132+AJ133</f>
        <v>43630.743378853018</v>
      </c>
      <c r="AC133" s="79">
        <f t="shared" ref="AC133:AC173" si="54">AB133-Y133</f>
        <v>43630.660045519682</v>
      </c>
      <c r="AD133" s="25">
        <f t="shared" si="36"/>
        <v>3.1079621863536886</v>
      </c>
      <c r="AE133" s="79">
        <f t="shared" ref="AE133:AE136" si="55">IF(ISBLANK(Z133),AE132+AJ133,Z133)</f>
        <v>43630.743378853018</v>
      </c>
      <c r="AF133" s="79">
        <f t="shared" ref="AF133:AF173" si="56">AE133-Y133</f>
        <v>43630.660045519682</v>
      </c>
      <c r="AG133" s="25">
        <f t="shared" si="37"/>
        <v>3.1079621863536886</v>
      </c>
      <c r="AH133" s="14">
        <f t="shared" ref="AH133:AH173" si="57">(O133/IF(ISBLANK(AK133),$AK$2,AK133))/24</f>
        <v>5.9605333333332079E-3</v>
      </c>
      <c r="AI133" s="14">
        <f t="shared" ref="AI133:AI173" si="58">(AM133+AN133)/24/60+AH133*IF(ISBLANK(AL133),$AL$2,AL133)</f>
        <v>7.1526399999998489E-4</v>
      </c>
      <c r="AJ133" s="14">
        <f t="shared" si="38"/>
        <v>6.6757973333331925E-3</v>
      </c>
      <c r="AK133" s="29">
        <v>36</v>
      </c>
      <c r="AL133" s="30"/>
      <c r="AM133" s="6"/>
      <c r="AN133" s="31"/>
      <c r="AO133" s="6">
        <f t="shared" ref="AO133:AO167" si="59">$AK$2-IF(V133&lt;0, 550, 400)*V133</f>
        <v>32.15</v>
      </c>
      <c r="AP133" s="74">
        <f t="shared" ref="AP133:AP167" si="60">V133</f>
        <v>-1.2999999999999999E-2</v>
      </c>
    </row>
    <row r="134" spans="1:42" hidden="1" x14ac:dyDescent="0.3">
      <c r="C134" s="14"/>
      <c r="D134" s="14"/>
      <c r="E134" s="14"/>
      <c r="F134" s="34"/>
      <c r="G134" s="33">
        <f t="shared" si="1"/>
        <v>16.278190302837174</v>
      </c>
      <c r="H134" s="6"/>
      <c r="I134" s="84"/>
      <c r="J134" t="s">
        <v>229</v>
      </c>
      <c r="K134" s="6">
        <v>43.5</v>
      </c>
      <c r="L134" s="26">
        <f t="shared" si="50"/>
        <v>927.45586574405468</v>
      </c>
      <c r="M134" s="6">
        <f t="shared" si="18"/>
        <v>1492.5955328</v>
      </c>
      <c r="N134" s="6">
        <f t="shared" ref="N134:N174" si="61">L134-L133</f>
        <v>9.7000000000000455</v>
      </c>
      <c r="O134" s="6">
        <f t="shared" si="40"/>
        <v>15.610636800000075</v>
      </c>
      <c r="P134" s="6">
        <f t="shared" si="41"/>
        <v>2.8999999999999773</v>
      </c>
      <c r="Q134" s="6">
        <f t="shared" si="52"/>
        <v>4.6670975999999635</v>
      </c>
      <c r="R134" s="1">
        <v>6482</v>
      </c>
      <c r="S134" s="1">
        <v>15</v>
      </c>
      <c r="T134" s="1">
        <v>1747</v>
      </c>
      <c r="U134" s="6">
        <f t="shared" si="51"/>
        <v>-1742</v>
      </c>
      <c r="V134" s="20">
        <v>-3.1E-2</v>
      </c>
      <c r="W134" s="20">
        <v>1.4E-2</v>
      </c>
      <c r="X134" s="21" t="s">
        <v>45</v>
      </c>
      <c r="Y134" s="22">
        <f t="shared" si="45"/>
        <v>8.3333333333333329E-2</v>
      </c>
      <c r="Z134" s="24"/>
      <c r="AA134" s="22"/>
      <c r="AB134" s="79">
        <f t="shared" si="53"/>
        <v>43630.761591262621</v>
      </c>
      <c r="AC134" s="79">
        <f t="shared" si="54"/>
        <v>43630.678257929285</v>
      </c>
      <c r="AD134" s="25">
        <f t="shared" ref="AD134:AD174" si="62">AB134-AB$4</f>
        <v>3.1261745959563996</v>
      </c>
      <c r="AE134" s="79">
        <f t="shared" si="55"/>
        <v>43630.761591262621</v>
      </c>
      <c r="AF134" s="79">
        <f t="shared" si="56"/>
        <v>43630.678257929285</v>
      </c>
      <c r="AG134" s="25">
        <f t="shared" ref="AG134:AG174" si="63">AE134-AE$4</f>
        <v>3.1261745959563996</v>
      </c>
      <c r="AH134" s="14">
        <f t="shared" si="57"/>
        <v>1.6261080000000077E-2</v>
      </c>
      <c r="AI134" s="14">
        <f t="shared" si="58"/>
        <v>1.9513296000000092E-3</v>
      </c>
      <c r="AJ134" s="14">
        <f t="shared" ref="AJ134:AJ174" si="64">AH134+AI134</f>
        <v>1.8212409600000087E-2</v>
      </c>
      <c r="AK134" s="29">
        <v>40</v>
      </c>
      <c r="AL134" s="30"/>
      <c r="AM134" s="6"/>
      <c r="AN134" s="31"/>
      <c r="AO134" s="6">
        <f t="shared" si="59"/>
        <v>42.05</v>
      </c>
      <c r="AP134" s="74">
        <f t="shared" si="60"/>
        <v>-3.1E-2</v>
      </c>
    </row>
    <row r="135" spans="1:42" hidden="1" x14ac:dyDescent="0.3">
      <c r="C135" s="14"/>
      <c r="D135" s="14"/>
      <c r="E135" s="14"/>
      <c r="F135" s="34"/>
      <c r="G135" s="33">
        <f t="shared" si="1"/>
        <v>16.328659330727533</v>
      </c>
      <c r="H135" s="6"/>
      <c r="I135" s="84"/>
      <c r="J135" t="s">
        <v>202</v>
      </c>
      <c r="K135" s="6">
        <v>44.2</v>
      </c>
      <c r="L135" s="26">
        <f t="shared" si="50"/>
        <v>928.15586574405472</v>
      </c>
      <c r="M135" s="6">
        <f t="shared" si="18"/>
        <v>1493.7220736000002</v>
      </c>
      <c r="N135" s="6">
        <f t="shared" si="61"/>
        <v>0.70000000000004547</v>
      </c>
      <c r="O135" s="6">
        <f t="shared" si="40"/>
        <v>1.1265408000000732</v>
      </c>
      <c r="P135" s="6">
        <f t="shared" si="41"/>
        <v>2.1999999999999318</v>
      </c>
      <c r="Q135" s="6">
        <f t="shared" si="52"/>
        <v>3.5405567999998904</v>
      </c>
      <c r="R135" s="1">
        <v>6472</v>
      </c>
      <c r="S135" s="1">
        <v>10</v>
      </c>
      <c r="T135" s="1">
        <v>11</v>
      </c>
      <c r="U135" s="6">
        <f t="shared" si="51"/>
        <v>-10</v>
      </c>
      <c r="V135" s="20">
        <v>0</v>
      </c>
      <c r="W135" s="20">
        <v>0</v>
      </c>
      <c r="X135" s="21" t="s">
        <v>45</v>
      </c>
      <c r="Y135" s="22">
        <f t="shared" si="45"/>
        <v>8.3333333333333329E-2</v>
      </c>
      <c r="Z135" s="24"/>
      <c r="AA135" s="22"/>
      <c r="AB135" s="79">
        <f t="shared" si="53"/>
        <v>43630.763694138783</v>
      </c>
      <c r="AC135" s="79">
        <f t="shared" si="54"/>
        <v>43630.680360805447</v>
      </c>
      <c r="AD135" s="25">
        <f t="shared" si="62"/>
        <v>3.1282774721184978</v>
      </c>
      <c r="AE135" s="79">
        <f t="shared" si="55"/>
        <v>43630.763694138783</v>
      </c>
      <c r="AF135" s="79">
        <f t="shared" si="56"/>
        <v>43630.680360805447</v>
      </c>
      <c r="AG135" s="25">
        <f t="shared" si="63"/>
        <v>3.1282774721184978</v>
      </c>
      <c r="AH135" s="14">
        <f t="shared" si="57"/>
        <v>1.8775680000001219E-3</v>
      </c>
      <c r="AI135" s="14">
        <f t="shared" si="58"/>
        <v>2.2530816000001461E-4</v>
      </c>
      <c r="AJ135" s="14">
        <f t="shared" si="64"/>
        <v>2.1028761600001365E-3</v>
      </c>
      <c r="AK135" s="29"/>
      <c r="AL135" s="30"/>
      <c r="AM135" s="6"/>
      <c r="AN135" s="31"/>
      <c r="AO135" s="6">
        <f t="shared" si="59"/>
        <v>25</v>
      </c>
      <c r="AP135" s="74">
        <f t="shared" si="60"/>
        <v>0</v>
      </c>
    </row>
    <row r="136" spans="1:42" x14ac:dyDescent="0.3">
      <c r="A136" t="s">
        <v>26</v>
      </c>
      <c r="B136">
        <v>1</v>
      </c>
      <c r="C136" s="14">
        <v>0.10833333333333334</v>
      </c>
      <c r="D136" s="14">
        <f>SUM(AJ128:AJ136)</f>
        <v>0.13019341990175426</v>
      </c>
      <c r="E136" s="14"/>
      <c r="G136" s="33">
        <f t="shared" si="1"/>
        <v>16.576498306647409</v>
      </c>
      <c r="H136" s="6"/>
      <c r="I136" s="84"/>
      <c r="J136" t="s">
        <v>41</v>
      </c>
      <c r="K136" s="6">
        <v>46.4</v>
      </c>
      <c r="L136" s="26">
        <f t="shared" si="50"/>
        <v>930.35586574405465</v>
      </c>
      <c r="M136" s="6">
        <f t="shared" si="18"/>
        <v>1497.2626304</v>
      </c>
      <c r="N136" s="6">
        <f t="shared" si="61"/>
        <v>2.1999999999999318</v>
      </c>
      <c r="O136" s="6">
        <f t="shared" si="40"/>
        <v>3.5405567999998904</v>
      </c>
      <c r="P136" s="6">
        <f t="shared" si="41"/>
        <v>0</v>
      </c>
      <c r="Q136" s="6">
        <f t="shared" si="52"/>
        <v>0</v>
      </c>
      <c r="R136" s="1">
        <v>6851</v>
      </c>
      <c r="S136" s="1">
        <v>376</v>
      </c>
      <c r="T136" s="1">
        <v>2</v>
      </c>
      <c r="U136" s="6">
        <f t="shared" si="51"/>
        <v>379</v>
      </c>
      <c r="V136" s="20">
        <v>2.5999999999999999E-2</v>
      </c>
      <c r="W136" s="20">
        <v>7.3999999999999996E-2</v>
      </c>
      <c r="X136" s="21" t="s">
        <v>45</v>
      </c>
      <c r="Y136" s="22">
        <f t="shared" si="45"/>
        <v>8.3333333333333329E-2</v>
      </c>
      <c r="Z136" s="24"/>
      <c r="AA136" s="22"/>
      <c r="AB136" s="79">
        <f t="shared" si="53"/>
        <v>43630.774020762779</v>
      </c>
      <c r="AC136" s="79">
        <f t="shared" si="54"/>
        <v>43630.690687429444</v>
      </c>
      <c r="AD136" s="25">
        <f t="shared" si="62"/>
        <v>3.1386040961151593</v>
      </c>
      <c r="AE136" s="79">
        <f t="shared" si="55"/>
        <v>43630.774020762779</v>
      </c>
      <c r="AF136" s="79">
        <f t="shared" si="56"/>
        <v>43630.690687429444</v>
      </c>
      <c r="AG136" s="25">
        <f t="shared" si="63"/>
        <v>3.1386040961151593</v>
      </c>
      <c r="AH136" s="14">
        <f t="shared" si="57"/>
        <v>9.2201999999997151E-3</v>
      </c>
      <c r="AI136" s="14">
        <f t="shared" si="58"/>
        <v>1.1064239999999657E-3</v>
      </c>
      <c r="AJ136" s="14">
        <f t="shared" si="64"/>
        <v>1.032662399999968E-2</v>
      </c>
      <c r="AK136" s="29">
        <v>16</v>
      </c>
      <c r="AL136" s="30"/>
      <c r="AM136" s="6"/>
      <c r="AN136" s="31"/>
      <c r="AO136" s="6">
        <f t="shared" si="59"/>
        <v>14.6</v>
      </c>
      <c r="AP136" s="74">
        <f t="shared" si="60"/>
        <v>2.5999999999999999E-2</v>
      </c>
    </row>
    <row r="137" spans="1:42" x14ac:dyDescent="0.3">
      <c r="B137">
        <v>1</v>
      </c>
      <c r="L137" s="6"/>
      <c r="M137" s="6"/>
      <c r="N137" s="6"/>
      <c r="O137" s="6"/>
      <c r="P137" s="6"/>
      <c r="Q137" s="6"/>
      <c r="R137" s="6"/>
      <c r="S137" s="1"/>
      <c r="T137" s="1"/>
      <c r="U137" s="1"/>
      <c r="V137" s="20"/>
      <c r="W137" s="20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14">
        <f>SUM(AH5:AH136)</f>
        <v>2.4086158133169997</v>
      </c>
      <c r="AI137" s="14">
        <f>SUM(AI5:AI136)</f>
        <v>0.72998828278392236</v>
      </c>
      <c r="AJ137" s="14">
        <f>SUM(AJ5:AJ136)</f>
        <v>3.1386040961009232</v>
      </c>
      <c r="AK137" s="14"/>
      <c r="AL137" s="14"/>
      <c r="AM137" s="14"/>
      <c r="AN137" s="14">
        <f>SUM(AN5:AN136)/60/24</f>
        <v>0.41666666666666669</v>
      </c>
    </row>
    <row r="138" spans="1:42" hidden="1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t="s">
        <v>4</v>
      </c>
      <c r="M138" s="6"/>
      <c r="N138" s="6"/>
      <c r="O138" s="6"/>
      <c r="P138" s="6"/>
      <c r="Q138" s="6"/>
      <c r="R138" s="6"/>
      <c r="S138" s="1"/>
      <c r="T138" s="1"/>
      <c r="U138" s="1"/>
      <c r="V138" s="20"/>
      <c r="W138" s="20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42" hidden="1" x14ac:dyDescent="0.3">
      <c r="M139" s="6"/>
      <c r="N139" s="6"/>
      <c r="O139" s="6"/>
      <c r="P139" s="6"/>
      <c r="Q139" s="6"/>
      <c r="R139" s="6"/>
      <c r="S139" s="1"/>
      <c r="T139" s="1"/>
      <c r="U139" s="1"/>
      <c r="V139" s="20"/>
      <c r="W139" s="20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42" hidden="1" x14ac:dyDescent="0.3">
      <c r="M140" s="6"/>
      <c r="N140" s="6"/>
      <c r="O140" s="6"/>
      <c r="P140" s="6"/>
      <c r="Q140" s="6"/>
      <c r="R140" s="6"/>
      <c r="S140" s="1"/>
      <c r="T140" s="1"/>
      <c r="U140" s="1"/>
      <c r="V140" s="20"/>
      <c r="W140" s="20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42" hidden="1" x14ac:dyDescent="0.3">
      <c r="M141" s="6"/>
      <c r="N141" s="6"/>
      <c r="O141" s="6"/>
      <c r="P141" s="6"/>
      <c r="Q141" s="6"/>
      <c r="R141" s="6"/>
      <c r="S141" s="1"/>
      <c r="T141" s="1"/>
      <c r="U141" s="1"/>
      <c r="V141" s="20"/>
      <c r="W141" s="20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42" hidden="1" x14ac:dyDescent="0.3">
      <c r="M142" s="6"/>
      <c r="N142" s="6"/>
      <c r="O142" s="6"/>
      <c r="P142" s="6"/>
      <c r="Q142" s="6"/>
      <c r="R142" s="6"/>
      <c r="S142" s="1"/>
      <c r="T142" s="1"/>
      <c r="U142" s="1"/>
      <c r="V142" s="20"/>
      <c r="W142" s="20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42" hidden="1" x14ac:dyDescent="0.3">
      <c r="M143" s="6"/>
      <c r="N143" s="6"/>
      <c r="O143" s="6"/>
      <c r="P143" s="6"/>
      <c r="Q143" s="6"/>
      <c r="R143" s="6"/>
      <c r="S143" s="1"/>
      <c r="T143" s="1"/>
      <c r="U143" s="1"/>
      <c r="V143" s="20"/>
      <c r="W143" s="20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42" hidden="1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M144" s="6"/>
      <c r="N144" s="6"/>
      <c r="O144" s="6"/>
      <c r="P144" s="6"/>
      <c r="Q144" s="6"/>
      <c r="R144" s="6"/>
      <c r="S144" s="1"/>
      <c r="T144" s="1"/>
      <c r="U144" s="1"/>
      <c r="V144" s="20"/>
      <c r="W144" s="20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idden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M145" s="6"/>
      <c r="N145" s="6"/>
      <c r="O145" s="6"/>
      <c r="P145" s="6"/>
      <c r="Q145" s="6"/>
      <c r="R145" s="6"/>
      <c r="S145" s="1"/>
      <c r="T145" s="1"/>
      <c r="U145" s="1"/>
      <c r="V145" s="20"/>
      <c r="W145" s="20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hidden="1" x14ac:dyDescent="0.3">
      <c r="M146" s="6"/>
      <c r="N146" s="6"/>
      <c r="O146" s="6"/>
      <c r="P146" s="6"/>
      <c r="Q146" s="6"/>
      <c r="R146" s="6"/>
      <c r="S146" s="1"/>
      <c r="T146" s="1"/>
      <c r="U146" s="1"/>
      <c r="V146" s="20"/>
      <c r="W146" s="20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hidden="1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L147" s="6"/>
      <c r="M147" s="6"/>
      <c r="N147" s="6"/>
      <c r="O147" s="6"/>
      <c r="P147" s="6"/>
      <c r="Q147" s="6"/>
      <c r="R147" s="6"/>
      <c r="S147" s="1"/>
      <c r="T147" s="1"/>
      <c r="U147" s="1"/>
      <c r="V147" s="20"/>
      <c r="W147" s="20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hidden="1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M148" s="6"/>
      <c r="N148" s="6"/>
      <c r="O148" s="6"/>
      <c r="P148" s="6"/>
      <c r="Q148" s="6"/>
      <c r="R148" s="6"/>
      <c r="S148" s="1"/>
      <c r="T148" s="1"/>
      <c r="U148" s="1"/>
      <c r="V148" s="20"/>
      <c r="W148" s="20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hidden="1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M149" s="6"/>
      <c r="N149" s="6"/>
      <c r="O149" s="6"/>
      <c r="P149" s="6"/>
      <c r="Q149" s="6"/>
      <c r="R149" s="6"/>
      <c r="S149" s="1"/>
      <c r="T149" s="1"/>
      <c r="U149" s="1"/>
      <c r="V149" s="20"/>
      <c r="W149" s="20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idden="1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L150" s="6"/>
      <c r="M150" s="6"/>
      <c r="N150" s="6"/>
      <c r="O150" s="6"/>
      <c r="P150" s="6"/>
      <c r="Q150" s="6"/>
      <c r="R150" s="6"/>
      <c r="S150" s="1"/>
      <c r="T150" s="1"/>
      <c r="U150" s="1"/>
      <c r="V150" s="20"/>
      <c r="W150" s="20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hidden="1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M151" s="6"/>
      <c r="N151" s="6"/>
      <c r="O151" s="6"/>
      <c r="P151" s="6"/>
      <c r="Q151" s="6"/>
      <c r="R151" s="6"/>
      <c r="S151" s="1"/>
      <c r="T151" s="1"/>
      <c r="U151" s="1"/>
      <c r="V151" s="20"/>
      <c r="W151" s="20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hidden="1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M152" s="6"/>
      <c r="N152" s="6"/>
      <c r="O152" s="6"/>
      <c r="P152" s="6"/>
      <c r="Q152" s="6"/>
      <c r="R152" s="6"/>
      <c r="S152" s="1"/>
      <c r="T152" s="1"/>
      <c r="U152" s="1"/>
      <c r="V152" s="20"/>
      <c r="W152" s="20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idden="1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M153" s="6"/>
      <c r="N153" s="6"/>
      <c r="O153" s="6"/>
      <c r="P153" s="6"/>
      <c r="Q153" s="6"/>
      <c r="R153" s="6"/>
      <c r="S153" s="1"/>
      <c r="T153" s="1"/>
      <c r="U153" s="1"/>
      <c r="V153" s="20"/>
      <c r="W153" s="20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hidden="1" x14ac:dyDescent="0.3">
      <c r="L154" s="6"/>
      <c r="M154" s="6"/>
      <c r="N154" s="6"/>
      <c r="O154" s="6"/>
      <c r="P154" s="6"/>
      <c r="Q154" s="6"/>
      <c r="R154" s="6"/>
      <c r="S154" s="1"/>
      <c r="T154" s="1"/>
      <c r="U154" s="1"/>
      <c r="V154" s="20"/>
      <c r="W154" s="20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hidden="1" x14ac:dyDescent="0.3">
      <c r="L155" s="6"/>
      <c r="M155" s="6"/>
      <c r="N155" s="6"/>
      <c r="O155" s="6"/>
      <c r="P155" s="6"/>
      <c r="Q155" s="6"/>
      <c r="R155" s="6"/>
      <c r="S155" s="1"/>
      <c r="T155" s="1"/>
      <c r="U155" s="1"/>
      <c r="V155" s="20"/>
      <c r="W155" s="20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hidden="1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L156" s="6"/>
      <c r="M156" s="6"/>
      <c r="N156" s="6"/>
      <c r="O156" s="6"/>
      <c r="P156" s="6"/>
      <c r="Q156" s="6"/>
      <c r="R156" s="6"/>
      <c r="S156" s="1"/>
      <c r="T156" s="1"/>
      <c r="U156" s="1"/>
      <c r="V156" s="20"/>
      <c r="W156" s="20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hidden="1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L157" s="6"/>
      <c r="M157" s="6"/>
      <c r="N157" s="6"/>
      <c r="O157" s="6"/>
      <c r="P157" s="6"/>
      <c r="Q157" s="6"/>
      <c r="R157" s="6"/>
      <c r="S157" s="1"/>
      <c r="T157" s="1"/>
      <c r="U157" s="1"/>
      <c r="V157" s="20"/>
      <c r="W157" s="20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idden="1" x14ac:dyDescent="0.3">
      <c r="L158" s="6"/>
      <c r="M158" s="6"/>
      <c r="N158" s="6"/>
      <c r="O158" s="6"/>
      <c r="P158" s="6"/>
      <c r="Q158" s="6"/>
      <c r="R158" s="6"/>
      <c r="S158" s="1"/>
      <c r="T158" s="1"/>
      <c r="U158" s="1"/>
      <c r="V158" s="20"/>
      <c r="W158" s="20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hidden="1" x14ac:dyDescent="0.3">
      <c r="M159" s="6"/>
      <c r="N159" s="6"/>
      <c r="O159" s="6"/>
      <c r="P159" s="6"/>
      <c r="Q159" s="6"/>
      <c r="R159" s="6"/>
      <c r="S159" s="1"/>
      <c r="T159" s="1"/>
      <c r="U159" s="1"/>
      <c r="V159" s="20"/>
      <c r="W159" s="20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</row>
    <row r="160" spans="1:36" hidden="1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L160" s="6"/>
      <c r="M160" s="6"/>
      <c r="N160" s="6"/>
      <c r="O160" s="6"/>
      <c r="P160" s="6"/>
      <c r="Q160" s="6"/>
      <c r="R160" s="6"/>
      <c r="S160" s="1"/>
      <c r="T160" s="1"/>
      <c r="U160" s="1"/>
      <c r="V160" s="20"/>
      <c r="W160" s="20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2:36" hidden="1" x14ac:dyDescent="0.3">
      <c r="L161" s="6"/>
      <c r="M161" s="6"/>
      <c r="N161" s="6"/>
      <c r="O161" s="6"/>
      <c r="P161" s="6"/>
      <c r="Q161" s="6"/>
      <c r="R161" s="6"/>
      <c r="S161" s="1"/>
      <c r="T161" s="1"/>
      <c r="U161" s="1"/>
      <c r="V161" s="20"/>
      <c r="W161" s="20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2:36" hidden="1" x14ac:dyDescent="0.3">
      <c r="L162" s="6"/>
      <c r="M162" s="6"/>
      <c r="N162" s="6"/>
      <c r="O162" s="6"/>
      <c r="P162" s="6"/>
      <c r="Q162" s="6"/>
      <c r="R162" s="6"/>
      <c r="S162" s="1"/>
      <c r="T162" s="1"/>
      <c r="U162" s="1"/>
      <c r="V162" s="20"/>
      <c r="W162" s="20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</row>
    <row r="163" spans="12:36" hidden="1" x14ac:dyDescent="0.3">
      <c r="L163" s="6"/>
      <c r="M163" s="6"/>
      <c r="N163" s="6"/>
      <c r="O163" s="6"/>
      <c r="P163" s="6"/>
      <c r="Q163" s="6"/>
      <c r="R163" s="6"/>
      <c r="S163" s="1"/>
      <c r="T163" s="1"/>
      <c r="U163" s="1"/>
      <c r="V163" s="20"/>
      <c r="W163" s="20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</row>
    <row r="164" spans="12:36" hidden="1" x14ac:dyDescent="0.3">
      <c r="M164" s="6"/>
      <c r="N164" s="6"/>
      <c r="O164" s="6"/>
      <c r="P164" s="6"/>
      <c r="Q164" s="6"/>
      <c r="R164" s="6"/>
      <c r="S164" s="1"/>
      <c r="T164" s="1"/>
      <c r="U164" s="1"/>
      <c r="V164" s="20"/>
      <c r="W164" s="20"/>
      <c r="X164" s="21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</row>
  </sheetData>
  <autoFilter ref="B1:B164" xr:uid="{00000000-0009-0000-0000-000000000000}">
    <filterColumn colId="0">
      <customFilters>
        <customFilter operator="notEqual" val=" "/>
      </customFilters>
    </filterColumn>
  </autoFilter>
  <mergeCells count="20">
    <mergeCell ref="Z1:AA1"/>
    <mergeCell ref="AB1:AD1"/>
    <mergeCell ref="AE1:AG1"/>
    <mergeCell ref="AH1:AJ1"/>
    <mergeCell ref="AL1:AN1"/>
    <mergeCell ref="C2:C3"/>
    <mergeCell ref="D2:D3"/>
    <mergeCell ref="E2:E3"/>
    <mergeCell ref="L2:M2"/>
    <mergeCell ref="N2:O2"/>
    <mergeCell ref="C1:E1"/>
    <mergeCell ref="G1:G3"/>
    <mergeCell ref="H1:H3"/>
    <mergeCell ref="I1:I3"/>
    <mergeCell ref="X1:X3"/>
    <mergeCell ref="Y1:Y3"/>
    <mergeCell ref="P2:Q2"/>
    <mergeCell ref="R2:U2"/>
    <mergeCell ref="V2:V3"/>
    <mergeCell ref="W2:W3"/>
  </mergeCells>
  <conditionalFormatting sqref="G4:G136">
    <cfRule type="cellIs" dxfId="2" priority="1" operator="greaterThan">
      <formula>19</formula>
    </cfRule>
    <cfRule type="cellIs" dxfId="1" priority="2" operator="lessThan">
      <formula>7</formula>
    </cfRule>
    <cfRule type="cellIs" dxfId="0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05373-0B34-4195-8F24-8A6035EF0B7A}">
  <dimension ref="A1:R21"/>
  <sheetViews>
    <sheetView showGridLines="0" tabSelected="1" topLeftCell="C1" workbookViewId="0">
      <selection activeCell="U12" sqref="U12"/>
    </sheetView>
  </sheetViews>
  <sheetFormatPr defaultRowHeight="14.4" x14ac:dyDescent="0.3"/>
  <cols>
    <col min="1" max="1" width="7.44140625" customWidth="1"/>
    <col min="2" max="2" width="21.5546875" customWidth="1"/>
    <col min="3" max="3" width="26.44140625" customWidth="1"/>
    <col min="4" max="4" width="8.44140625" customWidth="1"/>
    <col min="5" max="5" width="9.77734375" customWidth="1"/>
    <col min="7" max="7" width="7.33203125" customWidth="1"/>
    <col min="8" max="8" width="14.44140625" customWidth="1"/>
    <col min="9" max="9" width="12.77734375" customWidth="1"/>
    <col min="10" max="10" width="10.6640625" customWidth="1"/>
    <col min="11" max="11" width="2.6640625" customWidth="1"/>
    <col min="12" max="12" width="14.109375" customWidth="1"/>
    <col min="13" max="13" width="13.33203125" customWidth="1"/>
    <col min="14" max="14" width="10.6640625" customWidth="1"/>
    <col min="15" max="15" width="2.6640625" customWidth="1"/>
    <col min="16" max="16" width="13.88671875" customWidth="1"/>
    <col min="17" max="17" width="13.33203125" customWidth="1"/>
    <col min="18" max="18" width="10.6640625" customWidth="1"/>
  </cols>
  <sheetData>
    <row r="1" spans="1:18" ht="14.4" customHeight="1" x14ac:dyDescent="0.3">
      <c r="A1" s="41"/>
      <c r="B1" s="42"/>
      <c r="C1" s="42"/>
      <c r="D1" s="42"/>
      <c r="E1" s="42"/>
      <c r="F1" s="42"/>
      <c r="G1" s="42"/>
      <c r="H1" s="113" t="s">
        <v>175</v>
      </c>
      <c r="I1" s="113"/>
      <c r="J1" s="113"/>
      <c r="K1" s="43"/>
      <c r="L1" s="106" t="s">
        <v>89</v>
      </c>
      <c r="M1" s="106"/>
      <c r="N1" s="106"/>
      <c r="O1" s="43"/>
      <c r="P1" s="114" t="s">
        <v>176</v>
      </c>
      <c r="Q1" s="114"/>
      <c r="R1" s="115"/>
    </row>
    <row r="2" spans="1:18" ht="57.6" customHeight="1" x14ac:dyDescent="0.3">
      <c r="A2" s="44"/>
      <c r="E2" s="90" t="s">
        <v>183</v>
      </c>
      <c r="F2" s="90"/>
      <c r="G2" s="107" t="s">
        <v>186</v>
      </c>
      <c r="H2" s="116" t="s">
        <v>272</v>
      </c>
      <c r="I2" s="116"/>
      <c r="J2" s="116"/>
      <c r="K2" s="37"/>
      <c r="L2" s="108" t="s">
        <v>271</v>
      </c>
      <c r="M2" s="108"/>
      <c r="N2" s="108"/>
      <c r="O2" s="37"/>
      <c r="P2" s="117" t="s">
        <v>273</v>
      </c>
      <c r="Q2" s="117"/>
      <c r="R2" s="118"/>
    </row>
    <row r="3" spans="1:18" x14ac:dyDescent="0.3">
      <c r="A3" s="104" t="s">
        <v>182</v>
      </c>
      <c r="B3" s="105"/>
      <c r="C3" s="105"/>
      <c r="D3" s="89" t="s">
        <v>275</v>
      </c>
      <c r="E3" s="103" t="s">
        <v>184</v>
      </c>
      <c r="F3" s="103" t="s">
        <v>185</v>
      </c>
      <c r="G3" s="107"/>
      <c r="H3" s="40" t="s">
        <v>51</v>
      </c>
      <c r="I3" s="40" t="s">
        <v>52</v>
      </c>
      <c r="J3" s="40" t="s">
        <v>3</v>
      </c>
      <c r="K3" s="46"/>
      <c r="L3" s="38" t="s">
        <v>51</v>
      </c>
      <c r="M3" s="38" t="s">
        <v>52</v>
      </c>
      <c r="N3" s="38" t="s">
        <v>3</v>
      </c>
      <c r="O3" s="46"/>
      <c r="P3" s="39" t="s">
        <v>51</v>
      </c>
      <c r="Q3" s="39" t="s">
        <v>52</v>
      </c>
      <c r="R3" s="47" t="s">
        <v>3</v>
      </c>
    </row>
    <row r="4" spans="1:18" x14ac:dyDescent="0.3">
      <c r="A4" s="71" t="s">
        <v>187</v>
      </c>
      <c r="B4" s="60" t="s">
        <v>188</v>
      </c>
      <c r="C4" s="60" t="s">
        <v>189</v>
      </c>
      <c r="D4" s="60"/>
      <c r="E4" s="61">
        <v>0</v>
      </c>
      <c r="F4" s="62">
        <v>930.5</v>
      </c>
      <c r="G4" s="63" t="s">
        <v>43</v>
      </c>
      <c r="H4" s="92">
        <v>43627.635416666664</v>
      </c>
      <c r="I4" s="92">
        <v>43627.510416666664</v>
      </c>
      <c r="J4" s="65">
        <v>0</v>
      </c>
      <c r="K4" s="66"/>
      <c r="L4" s="93">
        <v>43627.635416666664</v>
      </c>
      <c r="M4" s="93">
        <v>43627.510416666664</v>
      </c>
      <c r="N4" s="68">
        <v>0</v>
      </c>
      <c r="O4" s="69"/>
      <c r="P4" s="94">
        <v>43627.635416666664</v>
      </c>
      <c r="Q4" s="94">
        <v>43627.510416666664</v>
      </c>
      <c r="R4" s="72">
        <v>0</v>
      </c>
    </row>
    <row r="5" spans="1:18" x14ac:dyDescent="0.3">
      <c r="A5" s="71" t="s">
        <v>12</v>
      </c>
      <c r="B5" s="60" t="s">
        <v>27</v>
      </c>
      <c r="C5" s="60" t="s">
        <v>190</v>
      </c>
      <c r="D5" s="91">
        <f>E5-E4</f>
        <v>88.358983536148884</v>
      </c>
      <c r="E5" s="61">
        <v>88.358983536148884</v>
      </c>
      <c r="F5" s="62">
        <f t="shared" ref="F5:F18" si="0">930.5-E5</f>
        <v>842.14101646385109</v>
      </c>
      <c r="G5" s="63" t="s">
        <v>43</v>
      </c>
      <c r="H5" s="92">
        <v>43627.857390667705</v>
      </c>
      <c r="I5" s="92">
        <v>43627.732390667705</v>
      </c>
      <c r="J5" s="65">
        <v>0.22197400104050757</v>
      </c>
      <c r="K5" s="66"/>
      <c r="L5" s="93">
        <v>43627.870599351401</v>
      </c>
      <c r="M5" s="93">
        <v>43627.745599351401</v>
      </c>
      <c r="N5" s="68">
        <v>0.23518268473708304</v>
      </c>
      <c r="O5" s="69"/>
      <c r="P5" s="94">
        <v>43627.88378202168</v>
      </c>
      <c r="Q5" s="94">
        <v>43627.75878202168</v>
      </c>
      <c r="R5" s="72">
        <v>0.24836535501526669</v>
      </c>
    </row>
    <row r="6" spans="1:18" x14ac:dyDescent="0.3">
      <c r="A6" s="71" t="s">
        <v>13</v>
      </c>
      <c r="B6" s="60" t="s">
        <v>34</v>
      </c>
      <c r="C6" s="60" t="s">
        <v>191</v>
      </c>
      <c r="D6" s="91">
        <f t="shared" ref="D6:D19" si="1">E6-E5</f>
        <v>57</v>
      </c>
      <c r="E6" s="61">
        <v>145.35898353614888</v>
      </c>
      <c r="F6" s="62">
        <f t="shared" si="0"/>
        <v>785.14101646385109</v>
      </c>
      <c r="G6" s="63" t="s">
        <v>43</v>
      </c>
      <c r="H6" s="92">
        <v>43628.012000721043</v>
      </c>
      <c r="I6" s="92">
        <v>43627.887000721043</v>
      </c>
      <c r="J6" s="65">
        <v>0.37658405437832698</v>
      </c>
      <c r="K6" s="66"/>
      <c r="L6" s="93">
        <v>43628.038727575018</v>
      </c>
      <c r="M6" s="93">
        <v>43627.913727575018</v>
      </c>
      <c r="N6" s="68">
        <v>0.4033109083538875</v>
      </c>
      <c r="O6" s="69"/>
      <c r="P6" s="94">
        <v>43628.067688394374</v>
      </c>
      <c r="Q6" s="94">
        <v>43627.942688394374</v>
      </c>
      <c r="R6" s="72">
        <v>0.43227172771003097</v>
      </c>
    </row>
    <row r="7" spans="1:18" x14ac:dyDescent="0.3">
      <c r="A7" s="71" t="s">
        <v>14</v>
      </c>
      <c r="B7" s="60" t="s">
        <v>28</v>
      </c>
      <c r="C7" s="60" t="s">
        <v>192</v>
      </c>
      <c r="D7" s="91">
        <f t="shared" si="1"/>
        <v>89.581464248787086</v>
      </c>
      <c r="E7" s="61">
        <v>234.94044778493597</v>
      </c>
      <c r="F7" s="62">
        <f t="shared" si="0"/>
        <v>695.55955221506406</v>
      </c>
      <c r="G7" s="63" t="s">
        <v>43</v>
      </c>
      <c r="H7" s="92">
        <v>43628.22596386329</v>
      </c>
      <c r="I7" s="92">
        <v>43628.10096386329</v>
      </c>
      <c r="J7" s="65">
        <v>0.59054719662526622</v>
      </c>
      <c r="K7" s="66"/>
      <c r="L7" s="93">
        <v>43628.27402823446</v>
      </c>
      <c r="M7" s="93">
        <v>43628.14902823446</v>
      </c>
      <c r="N7" s="68">
        <v>0.63861156779603334</v>
      </c>
      <c r="O7" s="69"/>
      <c r="P7" s="94">
        <v>43628.327699950358</v>
      </c>
      <c r="Q7" s="94">
        <v>43628.202699950358</v>
      </c>
      <c r="R7" s="72">
        <v>0.69228328369354131</v>
      </c>
    </row>
    <row r="8" spans="1:18" x14ac:dyDescent="0.3">
      <c r="A8" s="71" t="s">
        <v>15</v>
      </c>
      <c r="B8" s="60" t="s">
        <v>29</v>
      </c>
      <c r="C8" s="60" t="s">
        <v>193</v>
      </c>
      <c r="D8" s="91">
        <f t="shared" si="1"/>
        <v>51.387397598027491</v>
      </c>
      <c r="E8" s="61">
        <v>286.32784538296346</v>
      </c>
      <c r="F8" s="62">
        <f t="shared" si="0"/>
        <v>644.17215461703654</v>
      </c>
      <c r="G8" s="63" t="s">
        <v>44</v>
      </c>
      <c r="H8" s="92">
        <v>43628.48198469662</v>
      </c>
      <c r="I8" s="92">
        <v>43628.35698469662</v>
      </c>
      <c r="J8" s="65">
        <v>0.84656802995596081</v>
      </c>
      <c r="K8" s="66"/>
      <c r="L8" s="93">
        <v>43628.544816924943</v>
      </c>
      <c r="M8" s="93">
        <v>43628.419816924943</v>
      </c>
      <c r="N8" s="68">
        <v>0.90940025827876525</v>
      </c>
      <c r="O8" s="69"/>
      <c r="P8" s="94">
        <v>43628.638323283689</v>
      </c>
      <c r="Q8" s="94">
        <v>43628.513323283689</v>
      </c>
      <c r="R8" s="72">
        <v>1.0029066170245642</v>
      </c>
    </row>
    <row r="9" spans="1:18" x14ac:dyDescent="0.3">
      <c r="A9" s="71" t="s">
        <v>16</v>
      </c>
      <c r="B9" s="60" t="s">
        <v>174</v>
      </c>
      <c r="C9" s="60" t="s">
        <v>194</v>
      </c>
      <c r="D9" s="91">
        <f t="shared" si="1"/>
        <v>55.985544420583778</v>
      </c>
      <c r="E9" s="61">
        <v>342.31338980354724</v>
      </c>
      <c r="F9" s="62">
        <f t="shared" si="0"/>
        <v>588.18661019645276</v>
      </c>
      <c r="G9" s="63" t="s">
        <v>44</v>
      </c>
      <c r="H9" s="92">
        <v>43628.616791951012</v>
      </c>
      <c r="I9" s="92">
        <v>43628.491791951012</v>
      </c>
      <c r="J9" s="65">
        <v>0.98137528434745036</v>
      </c>
      <c r="K9" s="66"/>
      <c r="L9" s="93">
        <v>43628.694558742231</v>
      </c>
      <c r="M9" s="93">
        <v>43628.569558742231</v>
      </c>
      <c r="N9" s="68">
        <v>1.0591420755663421</v>
      </c>
      <c r="O9" s="69"/>
      <c r="P9" s="94">
        <v>43628.806393663472</v>
      </c>
      <c r="Q9" s="94">
        <v>43628.681393663472</v>
      </c>
      <c r="R9" s="72">
        <v>1.1709769968074397</v>
      </c>
    </row>
    <row r="10" spans="1:18" x14ac:dyDescent="0.3">
      <c r="A10" s="71" t="s">
        <v>17</v>
      </c>
      <c r="B10" s="60" t="s">
        <v>31</v>
      </c>
      <c r="C10" s="60" t="s">
        <v>195</v>
      </c>
      <c r="D10" s="91">
        <f t="shared" si="1"/>
        <v>52.600000000000023</v>
      </c>
      <c r="E10" s="61">
        <v>394.91338980354726</v>
      </c>
      <c r="F10" s="62">
        <f t="shared" si="0"/>
        <v>535.58661019645274</v>
      </c>
      <c r="G10" s="63" t="s">
        <v>44</v>
      </c>
      <c r="H10" s="92">
        <v>43628.746146682424</v>
      </c>
      <c r="I10" s="92">
        <v>43628.621146682424</v>
      </c>
      <c r="J10" s="65">
        <v>1.1107300157600548</v>
      </c>
      <c r="K10" s="66"/>
      <c r="L10" s="93">
        <v>43628.836167335918</v>
      </c>
      <c r="M10" s="93">
        <v>43628.711167335918</v>
      </c>
      <c r="N10" s="68">
        <v>1.2007506692534662</v>
      </c>
      <c r="O10" s="69"/>
      <c r="P10" s="94">
        <v>43628.961745806213</v>
      </c>
      <c r="Q10" s="94">
        <v>43628.836745806213</v>
      </c>
      <c r="R10" s="72">
        <v>1.3263291395487613</v>
      </c>
    </row>
    <row r="11" spans="1:18" x14ac:dyDescent="0.3">
      <c r="A11" s="71" t="s">
        <v>18</v>
      </c>
      <c r="B11" s="60" t="s">
        <v>32</v>
      </c>
      <c r="C11" s="60" t="s">
        <v>196</v>
      </c>
      <c r="D11" s="91">
        <f t="shared" si="1"/>
        <v>50.5</v>
      </c>
      <c r="E11" s="61">
        <v>445.41338980354726</v>
      </c>
      <c r="F11" s="62">
        <f t="shared" si="0"/>
        <v>485.08661019645274</v>
      </c>
      <c r="G11" s="63" t="s">
        <v>44</v>
      </c>
      <c r="H11" s="92">
        <v>43628.894880020678</v>
      </c>
      <c r="I11" s="92">
        <v>43628.769880020678</v>
      </c>
      <c r="J11" s="65">
        <v>1.2594633540138602</v>
      </c>
      <c r="K11" s="66"/>
      <c r="L11" s="93">
        <v>43628.992229086092</v>
      </c>
      <c r="M11" s="93">
        <v>43628.867229086092</v>
      </c>
      <c r="N11" s="68">
        <v>1.3568124194280244</v>
      </c>
      <c r="O11" s="69"/>
      <c r="P11" s="94">
        <v>43629.121095659058</v>
      </c>
      <c r="Q11" s="94">
        <v>43628.996095659058</v>
      </c>
      <c r="R11" s="72">
        <v>1.4856789923942415</v>
      </c>
    </row>
    <row r="12" spans="1:18" x14ac:dyDescent="0.3">
      <c r="A12" s="71" t="s">
        <v>19</v>
      </c>
      <c r="B12" s="60" t="s">
        <v>33</v>
      </c>
      <c r="C12" s="60" t="s">
        <v>198</v>
      </c>
      <c r="D12" s="91">
        <f t="shared" si="1"/>
        <v>54.417597232164155</v>
      </c>
      <c r="E12" s="61">
        <v>499.83098703571142</v>
      </c>
      <c r="F12" s="62">
        <f t="shared" si="0"/>
        <v>430.66901296428858</v>
      </c>
      <c r="G12" s="63" t="s">
        <v>44</v>
      </c>
      <c r="H12" s="92">
        <v>43629.031316290013</v>
      </c>
      <c r="I12" s="92">
        <v>43628.906316290013</v>
      </c>
      <c r="J12" s="65">
        <v>1.3958996233486687</v>
      </c>
      <c r="K12" s="66"/>
      <c r="L12" s="93">
        <v>43629.13959548343</v>
      </c>
      <c r="M12" s="93">
        <v>43629.01459548343</v>
      </c>
      <c r="N12" s="68">
        <v>1.5041788167654886</v>
      </c>
      <c r="O12" s="69"/>
      <c r="P12" s="94">
        <v>43629.280453010317</v>
      </c>
      <c r="Q12" s="94">
        <v>43629.155453010317</v>
      </c>
      <c r="R12" s="72">
        <v>1.645036343652464</v>
      </c>
    </row>
    <row r="13" spans="1:18" x14ac:dyDescent="0.3">
      <c r="A13" s="71" t="s">
        <v>20</v>
      </c>
      <c r="B13" s="60" t="s">
        <v>35</v>
      </c>
      <c r="C13" s="60" t="s">
        <v>196</v>
      </c>
      <c r="D13" s="91">
        <f t="shared" si="1"/>
        <v>102.83693231527872</v>
      </c>
      <c r="E13" s="61">
        <v>602.66791935099013</v>
      </c>
      <c r="F13" s="62">
        <f t="shared" si="0"/>
        <v>327.83208064900987</v>
      </c>
      <c r="G13" s="63" t="s">
        <v>44</v>
      </c>
      <c r="H13" s="92">
        <v>43629.432637302009</v>
      </c>
      <c r="I13" s="92">
        <v>43629.307637302009</v>
      </c>
      <c r="J13" s="65">
        <v>1.7972206353442743</v>
      </c>
      <c r="K13" s="66"/>
      <c r="L13" s="93">
        <v>43629.566473612576</v>
      </c>
      <c r="M13" s="93">
        <v>43629.441473612576</v>
      </c>
      <c r="N13" s="68">
        <v>1.9310569459121325</v>
      </c>
      <c r="O13" s="69"/>
      <c r="P13" s="94">
        <v>43629.756377103338</v>
      </c>
      <c r="Q13" s="94">
        <v>43629.631377103338</v>
      </c>
      <c r="R13" s="72">
        <v>2.1209604366740678</v>
      </c>
    </row>
    <row r="14" spans="1:18" x14ac:dyDescent="0.3">
      <c r="A14" s="71" t="s">
        <v>21</v>
      </c>
      <c r="B14" s="60" t="s">
        <v>36</v>
      </c>
      <c r="C14" s="60" t="s">
        <v>197</v>
      </c>
      <c r="D14" s="91">
        <f t="shared" si="1"/>
        <v>75</v>
      </c>
      <c r="E14" s="61">
        <v>677.66791935099013</v>
      </c>
      <c r="F14" s="62">
        <f t="shared" si="0"/>
        <v>252.83208064900987</v>
      </c>
      <c r="G14" s="63" t="s">
        <v>45</v>
      </c>
      <c r="H14" s="92">
        <v>43629.600956561502</v>
      </c>
      <c r="I14" s="92">
        <v>43629.517623228166</v>
      </c>
      <c r="J14" s="65">
        <v>1.9655398948380025</v>
      </c>
      <c r="K14" s="66"/>
      <c r="L14" s="93">
        <v>43629.747426956055</v>
      </c>
      <c r="M14" s="93">
        <v>43629.66409362272</v>
      </c>
      <c r="N14" s="68">
        <v>2.1120102893910371</v>
      </c>
      <c r="O14" s="69"/>
      <c r="P14" s="94">
        <v>43629.949085657048</v>
      </c>
      <c r="Q14" s="94">
        <v>43629.865752323713</v>
      </c>
      <c r="R14" s="72">
        <v>2.3136689903840306</v>
      </c>
    </row>
    <row r="15" spans="1:18" x14ac:dyDescent="0.3">
      <c r="A15" s="73" t="s">
        <v>22</v>
      </c>
      <c r="B15" s="60" t="s">
        <v>37</v>
      </c>
      <c r="C15" s="60" t="s">
        <v>199</v>
      </c>
      <c r="D15" s="91">
        <f t="shared" si="1"/>
        <v>71.899999999999977</v>
      </c>
      <c r="E15" s="61">
        <v>749.56791935099011</v>
      </c>
      <c r="F15" s="62">
        <f t="shared" si="0"/>
        <v>180.93208064900989</v>
      </c>
      <c r="G15" s="63" t="s">
        <v>45</v>
      </c>
      <c r="H15" s="92">
        <v>43629.785621016032</v>
      </c>
      <c r="I15" s="92">
        <v>43629.702287682696</v>
      </c>
      <c r="J15" s="65">
        <v>2.1502043493674137</v>
      </c>
      <c r="K15" s="66"/>
      <c r="L15" s="93">
        <v>43629.940884956035</v>
      </c>
      <c r="M15" s="93">
        <v>43629.857551622699</v>
      </c>
      <c r="N15" s="68">
        <v>2.305468289370765</v>
      </c>
      <c r="O15" s="69"/>
      <c r="P15" s="94">
        <v>43630.146061075218</v>
      </c>
      <c r="Q15" s="94">
        <v>43630.062727741883</v>
      </c>
      <c r="R15" s="72">
        <v>2.5106444085540716</v>
      </c>
    </row>
    <row r="16" spans="1:18" x14ac:dyDescent="0.3">
      <c r="A16" s="73" t="s">
        <v>23</v>
      </c>
      <c r="B16" s="60" t="s">
        <v>38</v>
      </c>
      <c r="C16" s="60" t="s">
        <v>200</v>
      </c>
      <c r="D16" s="91">
        <f t="shared" si="1"/>
        <v>44.700000000000045</v>
      </c>
      <c r="E16" s="61">
        <v>794.26791935099016</v>
      </c>
      <c r="F16" s="62">
        <f t="shared" si="0"/>
        <v>136.23208064900984</v>
      </c>
      <c r="G16" s="63" t="s">
        <v>45</v>
      </c>
      <c r="H16" s="92">
        <v>43629.887283354139</v>
      </c>
      <c r="I16" s="92">
        <v>43629.803950020803</v>
      </c>
      <c r="J16" s="65">
        <v>2.2518666874748305</v>
      </c>
      <c r="K16" s="66"/>
      <c r="L16" s="93">
        <v>43630.04752885615</v>
      </c>
      <c r="M16" s="93">
        <v>43629.964195522814</v>
      </c>
      <c r="N16" s="68">
        <v>2.4121121894859243</v>
      </c>
      <c r="O16" s="69"/>
      <c r="P16" s="94">
        <v>43630.25490145036</v>
      </c>
      <c r="Q16" s="94">
        <v>43630.171568117024</v>
      </c>
      <c r="R16" s="72">
        <v>2.6194847836959525</v>
      </c>
    </row>
    <row r="17" spans="1:18" x14ac:dyDescent="0.3">
      <c r="A17" s="71" t="s">
        <v>24</v>
      </c>
      <c r="B17" s="60" t="s">
        <v>39</v>
      </c>
      <c r="C17" s="60" t="s">
        <v>201</v>
      </c>
      <c r="D17" s="91">
        <f t="shared" si="1"/>
        <v>39.487946393064476</v>
      </c>
      <c r="E17" s="61">
        <v>833.75586574405463</v>
      </c>
      <c r="F17" s="62">
        <f t="shared" si="0"/>
        <v>96.744134255945369</v>
      </c>
      <c r="G17" s="63" t="s">
        <v>45</v>
      </c>
      <c r="H17" s="92">
        <v>43629.994088302381</v>
      </c>
      <c r="I17" s="92">
        <v>43629.910754969045</v>
      </c>
      <c r="J17" s="65">
        <v>2.3586716357167461</v>
      </c>
      <c r="K17" s="66"/>
      <c r="L17" s="93">
        <v>43630.160368117737</v>
      </c>
      <c r="M17" s="93">
        <v>43630.077034784401</v>
      </c>
      <c r="N17" s="68">
        <v>2.5249514510724111</v>
      </c>
      <c r="O17" s="69"/>
      <c r="P17" s="94">
        <v>43630.371530426404</v>
      </c>
      <c r="Q17" s="94">
        <v>43630.288197093068</v>
      </c>
      <c r="R17" s="72">
        <v>2.7361137597399647</v>
      </c>
    </row>
    <row r="18" spans="1:18" x14ac:dyDescent="0.3">
      <c r="A18" s="71" t="s">
        <v>25</v>
      </c>
      <c r="B18" s="60" t="s">
        <v>40</v>
      </c>
      <c r="C18" s="60" t="s">
        <v>196</v>
      </c>
      <c r="D18" s="91">
        <f t="shared" si="1"/>
        <v>50.206792332776558</v>
      </c>
      <c r="E18" s="61">
        <v>883.96265807683119</v>
      </c>
      <c r="F18" s="62">
        <f t="shared" si="0"/>
        <v>46.53734192316881</v>
      </c>
      <c r="G18" s="63" t="s">
        <v>45</v>
      </c>
      <c r="H18" s="92">
        <v>43630.124152558375</v>
      </c>
      <c r="I18" s="92">
        <v>43630.04081922504</v>
      </c>
      <c r="J18" s="65">
        <v>2.4887358917112579</v>
      </c>
      <c r="K18" s="66"/>
      <c r="L18" s="93">
        <v>43630.382962393924</v>
      </c>
      <c r="M18" s="93">
        <v>43630.299629060588</v>
      </c>
      <c r="N18" s="68">
        <v>2.7475457272594213</v>
      </c>
      <c r="O18" s="69"/>
      <c r="P18" s="94">
        <v>43630.643827342879</v>
      </c>
      <c r="Q18" s="94">
        <v>43630.560494009544</v>
      </c>
      <c r="R18" s="72">
        <v>3.008410676215135</v>
      </c>
    </row>
    <row r="19" spans="1:18" x14ac:dyDescent="0.3">
      <c r="A19" s="71" t="s">
        <v>4</v>
      </c>
      <c r="B19" s="60" t="s">
        <v>41</v>
      </c>
      <c r="C19" s="60" t="s">
        <v>181</v>
      </c>
      <c r="D19" s="91">
        <f t="shared" si="1"/>
        <v>46.53734192316881</v>
      </c>
      <c r="E19" s="61">
        <v>930.5</v>
      </c>
      <c r="F19" s="62">
        <f>930.5-E19</f>
        <v>0</v>
      </c>
      <c r="G19" s="63" t="s">
        <v>45</v>
      </c>
      <c r="H19" s="92">
        <v>43630.245880315131</v>
      </c>
      <c r="I19" s="92">
        <v>43630.162546981795</v>
      </c>
      <c r="J19" s="65">
        <v>2.6104636484669754</v>
      </c>
      <c r="K19" s="69"/>
      <c r="L19" s="93">
        <v>43630.510609646539</v>
      </c>
      <c r="M19" s="93">
        <v>43630.427276313203</v>
      </c>
      <c r="N19" s="68">
        <v>2.875192979874555</v>
      </c>
      <c r="O19" s="69"/>
      <c r="P19" s="94">
        <v>43630.774020762779</v>
      </c>
      <c r="Q19" s="94">
        <v>43630.690687429444</v>
      </c>
      <c r="R19" s="72">
        <v>3.1386040961151593</v>
      </c>
    </row>
    <row r="20" spans="1:18" x14ac:dyDescent="0.3">
      <c r="A20" s="44"/>
      <c r="E20" s="26"/>
      <c r="F20" s="6"/>
      <c r="G20" s="21"/>
      <c r="H20" s="48"/>
      <c r="I20" s="48"/>
      <c r="J20" s="48"/>
      <c r="L20" s="49"/>
      <c r="M20" s="49"/>
      <c r="N20" s="49"/>
      <c r="P20" s="50"/>
      <c r="Q20" s="50"/>
      <c r="R20" s="51"/>
    </row>
    <row r="21" spans="1:18" ht="15" thickBot="1" x14ac:dyDescent="0.35">
      <c r="A21" s="52"/>
      <c r="B21" s="53" t="s">
        <v>180</v>
      </c>
      <c r="C21" s="53"/>
      <c r="D21" s="53"/>
      <c r="E21" s="53"/>
      <c r="F21" s="53"/>
      <c r="G21" s="53"/>
      <c r="H21" s="54"/>
      <c r="I21" s="54"/>
      <c r="J21" s="55">
        <f>($E$19/J19)/24</f>
        <v>14.852087044422911</v>
      </c>
      <c r="K21" s="53"/>
      <c r="L21" s="56"/>
      <c r="M21" s="56"/>
      <c r="N21" s="57">
        <f>($E$19/N19)/24</f>
        <v>13.484602113568359</v>
      </c>
      <c r="O21" s="53"/>
      <c r="P21" s="58"/>
      <c r="Q21" s="58"/>
      <c r="R21" s="59">
        <f>($E$19/R19)/24</f>
        <v>12.352890694727106</v>
      </c>
    </row>
  </sheetData>
  <mergeCells count="8">
    <mergeCell ref="A3:C3"/>
    <mergeCell ref="H1:J1"/>
    <mergeCell ref="L1:N1"/>
    <mergeCell ref="P1:R1"/>
    <mergeCell ref="G2:G3"/>
    <mergeCell ref="H2:J2"/>
    <mergeCell ref="L2:N2"/>
    <mergeCell ref="P2:R2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AE191-913E-49FA-BD1B-0F04E60D9123}">
  <sheetPr>
    <pageSetUpPr fitToPage="1"/>
  </sheetPr>
  <dimension ref="A1:AP163"/>
  <sheetViews>
    <sheetView zoomScale="89" zoomScaleNormal="89" workbookViewId="0">
      <pane xSplit="15" ySplit="3" topLeftCell="AB4" activePane="bottomRight" state="frozen"/>
      <selection pane="topRight" activeCell="H1" sqref="H1"/>
      <selection pane="bottomLeft" activeCell="A4" sqref="A4"/>
      <selection pane="bottomRight" activeCell="AB4" sqref="AB4:AC135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5" customWidth="1"/>
    <col min="10" max="10" width="29.5546875" customWidth="1"/>
    <col min="11" max="11" width="9.33203125" customWidth="1"/>
    <col min="12" max="12" width="10.5546875" bestFit="1" customWidth="1"/>
    <col min="13" max="13" width="9.5546875" bestFit="1" customWidth="1"/>
    <col min="14" max="19" width="9.5546875" customWidth="1"/>
    <col min="20" max="20" width="11.5546875" customWidth="1"/>
    <col min="21" max="23" width="9.5546875" customWidth="1"/>
    <col min="24" max="24" width="7.33203125" style="80" customWidth="1"/>
    <col min="25" max="25" width="9.5546875" customWidth="1"/>
    <col min="26" max="26" width="13.6640625" customWidth="1"/>
    <col min="27" max="27" width="13.44140625" customWidth="1"/>
    <col min="28" max="28" width="14.6640625" customWidth="1"/>
    <col min="29" max="29" width="14.44140625" customWidth="1"/>
    <col min="30" max="30" width="12" customWidth="1"/>
    <col min="31" max="31" width="13.88671875" customWidth="1"/>
    <col min="32" max="32" width="14.44140625" customWidth="1"/>
    <col min="33" max="34" width="10.6640625" customWidth="1"/>
    <col min="35" max="35" width="13.6640625" customWidth="1"/>
    <col min="36" max="36" width="12.6640625" customWidth="1"/>
    <col min="37" max="37" width="10.6640625" customWidth="1"/>
    <col min="38" max="39" width="13" customWidth="1"/>
    <col min="40" max="40" width="14.109375" customWidth="1"/>
    <col min="41" max="41" width="9.109375" style="6"/>
  </cols>
  <sheetData>
    <row r="1" spans="2:42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I1" s="109" t="s">
        <v>270</v>
      </c>
      <c r="X1" s="111" t="s">
        <v>42</v>
      </c>
      <c r="Y1" s="111" t="s">
        <v>30</v>
      </c>
      <c r="Z1" s="111" t="s">
        <v>75</v>
      </c>
      <c r="AA1" s="111"/>
      <c r="AB1" s="111" t="s">
        <v>89</v>
      </c>
      <c r="AC1" s="111"/>
      <c r="AD1" s="111"/>
      <c r="AE1" s="111" t="s">
        <v>269</v>
      </c>
      <c r="AF1" s="111"/>
      <c r="AG1" s="111"/>
      <c r="AH1" s="110" t="s">
        <v>77</v>
      </c>
      <c r="AI1" s="110"/>
      <c r="AJ1" s="110"/>
      <c r="AL1" s="110" t="s">
        <v>50</v>
      </c>
      <c r="AM1" s="110"/>
      <c r="AN1" s="110"/>
    </row>
    <row r="2" spans="2:42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I2" s="109"/>
      <c r="L2" s="110" t="s">
        <v>6</v>
      </c>
      <c r="M2" s="110"/>
      <c r="N2" s="110" t="s">
        <v>7</v>
      </c>
      <c r="O2" s="110"/>
      <c r="P2" s="110" t="s">
        <v>47</v>
      </c>
      <c r="Q2" s="110"/>
      <c r="R2" s="110" t="s">
        <v>5</v>
      </c>
      <c r="S2" s="110"/>
      <c r="T2" s="110"/>
      <c r="U2" s="110"/>
      <c r="V2" s="111" t="s">
        <v>8</v>
      </c>
      <c r="W2" s="111" t="s">
        <v>98</v>
      </c>
      <c r="X2" s="111"/>
      <c r="Y2" s="111"/>
      <c r="Z2" s="81"/>
      <c r="AA2" s="81"/>
      <c r="AB2" s="81"/>
      <c r="AC2" s="81"/>
      <c r="AD2" s="81"/>
      <c r="AE2" s="81"/>
      <c r="AF2" s="81"/>
      <c r="AG2" s="81"/>
      <c r="AH2" s="9"/>
      <c r="AI2" s="9"/>
      <c r="AJ2" s="9"/>
      <c r="AK2" s="10">
        <v>30</v>
      </c>
      <c r="AL2" s="11">
        <v>0.05</v>
      </c>
    </row>
    <row r="3" spans="2:42" ht="30" customHeight="1" x14ac:dyDescent="0.3">
      <c r="B3">
        <v>1</v>
      </c>
      <c r="C3" s="112"/>
      <c r="D3" s="112"/>
      <c r="E3" s="112"/>
      <c r="G3" s="109"/>
      <c r="H3" s="109"/>
      <c r="I3" s="109"/>
      <c r="J3" t="s">
        <v>0</v>
      </c>
      <c r="K3" t="s">
        <v>105</v>
      </c>
      <c r="L3" s="80" t="s">
        <v>1</v>
      </c>
      <c r="M3" s="80" t="s">
        <v>2</v>
      </c>
      <c r="N3" s="80" t="s">
        <v>1</v>
      </c>
      <c r="O3" s="80" t="s">
        <v>2</v>
      </c>
      <c r="P3" s="80" t="s">
        <v>1</v>
      </c>
      <c r="Q3" s="80" t="s">
        <v>2</v>
      </c>
      <c r="R3" s="80" t="s">
        <v>91</v>
      </c>
      <c r="S3" s="13" t="s">
        <v>46</v>
      </c>
      <c r="T3" s="81" t="s">
        <v>63</v>
      </c>
      <c r="U3" s="13" t="s">
        <v>92</v>
      </c>
      <c r="V3" s="111"/>
      <c r="W3" s="111"/>
      <c r="X3" s="111"/>
      <c r="Y3" s="111"/>
      <c r="Z3" s="81" t="s">
        <v>51</v>
      </c>
      <c r="AA3" s="81" t="s">
        <v>76</v>
      </c>
      <c r="AB3" s="81" t="s">
        <v>51</v>
      </c>
      <c r="AC3" s="81" t="s">
        <v>52</v>
      </c>
      <c r="AD3" s="81" t="s">
        <v>3</v>
      </c>
      <c r="AE3" s="81" t="s">
        <v>51</v>
      </c>
      <c r="AF3" s="81" t="s">
        <v>52</v>
      </c>
      <c r="AG3" s="81" t="s">
        <v>3</v>
      </c>
      <c r="AH3" s="81" t="s">
        <v>79</v>
      </c>
      <c r="AI3" s="81" t="s">
        <v>80</v>
      </c>
      <c r="AJ3" s="81" t="s">
        <v>78</v>
      </c>
      <c r="AK3" s="80" t="s">
        <v>48</v>
      </c>
      <c r="AL3" s="80" t="s">
        <v>55</v>
      </c>
      <c r="AM3" s="80" t="s">
        <v>54</v>
      </c>
      <c r="AN3" s="80" t="s">
        <v>49</v>
      </c>
    </row>
    <row r="4" spans="2:42" x14ac:dyDescent="0.3">
      <c r="B4">
        <v>1</v>
      </c>
      <c r="C4" s="14"/>
      <c r="D4" s="14"/>
      <c r="E4" s="14"/>
      <c r="F4" s="15"/>
      <c r="G4" s="16">
        <f>MOD(AF4,1)*24</f>
        <v>12.249999999941792</v>
      </c>
      <c r="H4" s="17"/>
      <c r="I4" s="83"/>
      <c r="J4" t="s">
        <v>96</v>
      </c>
      <c r="K4" s="6">
        <v>0</v>
      </c>
      <c r="L4" s="18">
        <v>0</v>
      </c>
      <c r="M4">
        <v>0</v>
      </c>
      <c r="N4" s="19"/>
      <c r="O4" s="19"/>
      <c r="P4" s="6">
        <f t="shared" ref="P4:P22" si="0">L$135-L4</f>
        <v>930.35586574405465</v>
      </c>
      <c r="Q4" s="6">
        <f>P4*1.609344</f>
        <v>1497.2626304</v>
      </c>
      <c r="R4" s="1">
        <v>0</v>
      </c>
      <c r="S4" s="1"/>
      <c r="T4" s="1"/>
      <c r="U4" s="1"/>
      <c r="V4" s="20"/>
      <c r="W4" s="20"/>
      <c r="X4" s="21"/>
      <c r="Y4" s="22">
        <f>3/24</f>
        <v>0.125</v>
      </c>
      <c r="Z4" s="24">
        <v>43627.635416666664</v>
      </c>
      <c r="AA4" s="23">
        <f>Z4-Y4</f>
        <v>43627.510416666664</v>
      </c>
      <c r="AB4" s="79">
        <f>Z4</f>
        <v>43627.635416666664</v>
      </c>
      <c r="AC4" s="79">
        <f>AB4-Y4</f>
        <v>43627.510416666664</v>
      </c>
      <c r="AD4" s="25">
        <v>0</v>
      </c>
      <c r="AE4" s="79">
        <f>Z4</f>
        <v>43627.635416666664</v>
      </c>
      <c r="AF4" s="79">
        <f>AE4-Y4</f>
        <v>43627.510416666664</v>
      </c>
      <c r="AG4" s="25">
        <v>0</v>
      </c>
      <c r="AH4" s="25"/>
      <c r="AI4" s="25"/>
      <c r="AJ4" s="25"/>
    </row>
    <row r="5" spans="2:42" x14ac:dyDescent="0.3">
      <c r="C5" s="14"/>
      <c r="D5" s="14"/>
      <c r="E5" s="14"/>
      <c r="F5" s="15"/>
      <c r="G5" s="16">
        <f t="shared" ref="G5:G135" si="1">MOD(AF5,1)*24</f>
        <v>12.761413759959396</v>
      </c>
      <c r="H5" s="17"/>
      <c r="I5" s="83"/>
      <c r="J5" t="s">
        <v>97</v>
      </c>
      <c r="K5" s="6">
        <v>7.8</v>
      </c>
      <c r="L5" s="26">
        <v>7.8</v>
      </c>
      <c r="M5" s="6">
        <f>L5*1.609344</f>
        <v>12.5528832</v>
      </c>
      <c r="N5" s="6">
        <f>L5-L4</f>
        <v>7.8</v>
      </c>
      <c r="O5" s="6">
        <f>N5*1.609344</f>
        <v>12.5528832</v>
      </c>
      <c r="P5" s="6">
        <f t="shared" si="0"/>
        <v>922.5558657440547</v>
      </c>
      <c r="Q5" s="6">
        <f t="shared" ref="Q5:Q68" si="2">P5*1.609344</f>
        <v>1484.7097472</v>
      </c>
      <c r="R5" s="1">
        <v>78</v>
      </c>
      <c r="S5" s="6">
        <v>168</v>
      </c>
      <c r="T5" s="6">
        <v>90</v>
      </c>
      <c r="U5" s="6">
        <f>R5-R4</f>
        <v>78</v>
      </c>
      <c r="V5" s="20">
        <v>0</v>
      </c>
      <c r="W5" s="20">
        <v>9.9000000000000005E-2</v>
      </c>
      <c r="X5" s="21" t="s">
        <v>43</v>
      </c>
      <c r="Y5" s="22">
        <f t="shared" ref="Y5:Y80" si="3">3/24</f>
        <v>0.125</v>
      </c>
      <c r="Z5" s="24"/>
      <c r="AA5" s="23"/>
      <c r="AB5" s="79">
        <f t="shared" ref="AB5:AB68" si="4">AB4+AJ5</f>
        <v>43627.656725573332</v>
      </c>
      <c r="AC5" s="79">
        <f t="shared" ref="AC5:AC68" si="5">AB5-Y5</f>
        <v>43627.531725573332</v>
      </c>
      <c r="AD5" s="25">
        <f>AB5-AB$4</f>
        <v>2.1308906667400151E-2</v>
      </c>
      <c r="AE5" s="79">
        <f t="shared" ref="AE5:AE68" si="6">IF(ISBLANK(Z5),AE4+AJ5,Z5)</f>
        <v>43627.656725573332</v>
      </c>
      <c r="AF5" s="79">
        <f t="shared" ref="AF5:AF68" si="7">AE5-Y5</f>
        <v>43627.531725573332</v>
      </c>
      <c r="AG5" s="25">
        <f>AE5-AE$4</f>
        <v>2.1308906667400151E-2</v>
      </c>
      <c r="AH5" s="14">
        <f t="shared" ref="AH5:AH68" si="8">(O5/IF(ISBLANK(AK5),$AK$2,AK5))/24</f>
        <v>1.9371733333333332E-2</v>
      </c>
      <c r="AI5" s="14">
        <f t="shared" ref="AI5:AI68" si="9">(AM5+AN5)/24/60+AH5*IF(ISBLANK(AL5),$AL$2,AL5)</f>
        <v>1.9371733333333333E-3</v>
      </c>
      <c r="AJ5" s="14">
        <f>AH5+AI5</f>
        <v>2.1308906666666665E-2</v>
      </c>
      <c r="AK5" s="29">
        <v>27</v>
      </c>
      <c r="AL5" s="30">
        <v>0.1</v>
      </c>
      <c r="AN5" s="31"/>
      <c r="AO5" s="6">
        <f t="shared" ref="AO5:AO68" si="10">$AK$2-IF(V5&lt;0, 550, 400)*V5</f>
        <v>30</v>
      </c>
      <c r="AP5" s="74">
        <f t="shared" ref="AP5:AP68" si="11">V5</f>
        <v>0</v>
      </c>
    </row>
    <row r="6" spans="2:42" x14ac:dyDescent="0.3">
      <c r="C6" s="14"/>
      <c r="D6" s="14"/>
      <c r="E6" s="14"/>
      <c r="F6" s="32"/>
      <c r="G6" s="16">
        <f t="shared" si="1"/>
        <v>12.902231360028964</v>
      </c>
      <c r="H6" s="17"/>
      <c r="I6" s="83"/>
      <c r="J6" t="s">
        <v>101</v>
      </c>
      <c r="K6" s="6">
        <v>10.3</v>
      </c>
      <c r="L6" s="26">
        <v>10.3</v>
      </c>
      <c r="M6" s="6">
        <f>L6*1.609344</f>
        <v>16.576243200000004</v>
      </c>
      <c r="N6" s="6">
        <f t="shared" ref="N6:N69" si="12">L6-L5</f>
        <v>2.5000000000000009</v>
      </c>
      <c r="O6" s="6">
        <f t="shared" ref="O6:O74" si="13">N6*1.609344</f>
        <v>4.023360000000002</v>
      </c>
      <c r="P6" s="6">
        <f t="shared" si="0"/>
        <v>920.0558657440547</v>
      </c>
      <c r="Q6" s="6">
        <f t="shared" si="2"/>
        <v>1480.6863872000001</v>
      </c>
      <c r="R6" s="1">
        <v>115</v>
      </c>
      <c r="S6" s="6">
        <v>96</v>
      </c>
      <c r="T6" s="6">
        <v>57</v>
      </c>
      <c r="U6" s="6">
        <f t="shared" ref="U6:U127" si="14">R6-R5</f>
        <v>37</v>
      </c>
      <c r="V6" s="20">
        <v>1E-3</v>
      </c>
      <c r="W6" s="20">
        <v>2.8000000000000001E-2</v>
      </c>
      <c r="X6" s="21" t="s">
        <v>43</v>
      </c>
      <c r="Y6" s="22">
        <f t="shared" si="3"/>
        <v>0.125</v>
      </c>
      <c r="Z6" s="24"/>
      <c r="AA6" s="23"/>
      <c r="AB6" s="79">
        <f t="shared" si="4"/>
        <v>43627.662592973335</v>
      </c>
      <c r="AC6" s="79">
        <f t="shared" si="5"/>
        <v>43627.537592973335</v>
      </c>
      <c r="AD6" s="25">
        <f t="shared" ref="AD6:AD69" si="15">AB6-AB$4</f>
        <v>2.71763066702988E-2</v>
      </c>
      <c r="AE6" s="79">
        <f t="shared" si="6"/>
        <v>43627.662592973335</v>
      </c>
      <c r="AF6" s="79">
        <f t="shared" si="7"/>
        <v>43627.537592973335</v>
      </c>
      <c r="AG6" s="25">
        <f t="shared" ref="AG6:AG69" si="16">AE6-AE$4</f>
        <v>2.71763066702988E-2</v>
      </c>
      <c r="AH6" s="14">
        <f t="shared" si="8"/>
        <v>5.5880000000000027E-3</v>
      </c>
      <c r="AI6" s="14">
        <f t="shared" si="9"/>
        <v>2.7940000000000012E-4</v>
      </c>
      <c r="AJ6" s="14">
        <f t="shared" ref="AJ6:AJ69" si="17">AH6+AI6</f>
        <v>5.8674000000000026E-3</v>
      </c>
      <c r="AK6" s="29"/>
      <c r="AL6" s="30"/>
      <c r="AN6" s="31"/>
      <c r="AO6" s="6">
        <f t="shared" si="10"/>
        <v>29.6</v>
      </c>
      <c r="AP6" s="74">
        <f t="shared" si="11"/>
        <v>1E-3</v>
      </c>
    </row>
    <row r="7" spans="2:42" x14ac:dyDescent="0.3">
      <c r="C7" s="14"/>
      <c r="D7" s="14"/>
      <c r="E7" s="14"/>
      <c r="F7" s="32" t="s">
        <v>64</v>
      </c>
      <c r="G7" s="16">
        <f t="shared" si="1"/>
        <v>13.210373402398545</v>
      </c>
      <c r="H7" s="17"/>
      <c r="I7" s="83"/>
      <c r="J7" t="s">
        <v>99</v>
      </c>
      <c r="K7" s="6">
        <v>13.4</v>
      </c>
      <c r="L7" s="26">
        <v>13.4</v>
      </c>
      <c r="M7" s="6">
        <f t="shared" ref="M7:M135" si="18">L7*1.609344</f>
        <v>21.565209600000003</v>
      </c>
      <c r="N7" s="6">
        <f t="shared" si="12"/>
        <v>3.0999999999999996</v>
      </c>
      <c r="O7" s="6">
        <f t="shared" si="13"/>
        <v>4.9889663999999998</v>
      </c>
      <c r="P7" s="6">
        <f t="shared" si="0"/>
        <v>916.95586574405468</v>
      </c>
      <c r="Q7" s="6">
        <f t="shared" si="2"/>
        <v>1475.6974207999999</v>
      </c>
      <c r="R7" s="1">
        <v>757</v>
      </c>
      <c r="S7" s="1">
        <v>663</v>
      </c>
      <c r="T7" s="1">
        <v>34</v>
      </c>
      <c r="U7" s="6">
        <f t="shared" si="14"/>
        <v>642</v>
      </c>
      <c r="V7" s="20">
        <v>3.5999999999999997E-2</v>
      </c>
      <c r="W7" s="20">
        <v>0.11600000000000001</v>
      </c>
      <c r="X7" s="21" t="s">
        <v>43</v>
      </c>
      <c r="Y7" s="22">
        <f t="shared" si="3"/>
        <v>0.125</v>
      </c>
      <c r="Z7" s="24"/>
      <c r="AA7" s="23"/>
      <c r="AB7" s="79">
        <f t="shared" si="4"/>
        <v>43627.6754322251</v>
      </c>
      <c r="AC7" s="79">
        <f t="shared" si="5"/>
        <v>43627.5504322251</v>
      </c>
      <c r="AD7" s="25">
        <f t="shared" si="15"/>
        <v>4.001555843569804E-2</v>
      </c>
      <c r="AE7" s="79">
        <f t="shared" si="6"/>
        <v>43627.6754322251</v>
      </c>
      <c r="AF7" s="79">
        <f t="shared" si="7"/>
        <v>43627.5504322251</v>
      </c>
      <c r="AG7" s="25">
        <f t="shared" si="16"/>
        <v>4.001555843569804E-2</v>
      </c>
      <c r="AH7" s="14">
        <f t="shared" si="8"/>
        <v>1.2227858823529411E-2</v>
      </c>
      <c r="AI7" s="14">
        <f t="shared" si="9"/>
        <v>6.1139294117647063E-4</v>
      </c>
      <c r="AJ7" s="14">
        <f t="shared" si="17"/>
        <v>1.2839251764705881E-2</v>
      </c>
      <c r="AK7" s="29">
        <v>17</v>
      </c>
      <c r="AL7" s="30"/>
      <c r="AN7" s="31"/>
      <c r="AO7" s="6">
        <f t="shared" si="10"/>
        <v>15.600000000000001</v>
      </c>
      <c r="AP7" s="74">
        <f t="shared" si="11"/>
        <v>3.5999999999999997E-2</v>
      </c>
    </row>
    <row r="8" spans="2:42" x14ac:dyDescent="0.3">
      <c r="C8" s="14"/>
      <c r="D8" s="14"/>
      <c r="E8" s="14"/>
      <c r="F8" s="32" t="s">
        <v>11</v>
      </c>
      <c r="G8" s="16">
        <f t="shared" si="1"/>
        <v>13.336596461303998</v>
      </c>
      <c r="H8" s="17"/>
      <c r="I8" s="83"/>
      <c r="J8" t="s">
        <v>100</v>
      </c>
      <c r="K8" s="6">
        <v>17.399999999999999</v>
      </c>
      <c r="L8" s="26">
        <v>17.399999999999999</v>
      </c>
      <c r="M8" s="6">
        <f t="shared" si="18"/>
        <v>28.0025856</v>
      </c>
      <c r="N8" s="6">
        <f t="shared" si="12"/>
        <v>3.9999999999999982</v>
      </c>
      <c r="O8" s="6">
        <f t="shared" si="13"/>
        <v>6.4373759999999978</v>
      </c>
      <c r="P8" s="6">
        <f t="shared" si="0"/>
        <v>912.95586574405468</v>
      </c>
      <c r="Q8" s="6">
        <f t="shared" si="2"/>
        <v>1469.2600448000001</v>
      </c>
      <c r="R8" s="1">
        <v>178</v>
      </c>
      <c r="S8" s="1">
        <v>116</v>
      </c>
      <c r="T8" s="1">
        <v>694</v>
      </c>
      <c r="U8" s="6">
        <f t="shared" si="14"/>
        <v>-579</v>
      </c>
      <c r="V8" s="20">
        <v>-0.03</v>
      </c>
      <c r="W8" s="20">
        <v>5.8000000000000003E-2</v>
      </c>
      <c r="X8" s="21" t="s">
        <v>43</v>
      </c>
      <c r="Y8" s="22">
        <f t="shared" si="3"/>
        <v>0.125</v>
      </c>
      <c r="Z8" s="24"/>
      <c r="AA8" s="23"/>
      <c r="AB8" s="79">
        <f t="shared" si="4"/>
        <v>43627.680691519221</v>
      </c>
      <c r="AC8" s="79">
        <f t="shared" si="5"/>
        <v>43627.555691519221</v>
      </c>
      <c r="AD8" s="25">
        <f t="shared" si="15"/>
        <v>4.527485255675856E-2</v>
      </c>
      <c r="AE8" s="79">
        <f t="shared" si="6"/>
        <v>43627.680691519221</v>
      </c>
      <c r="AF8" s="79">
        <f t="shared" si="7"/>
        <v>43627.555691519221</v>
      </c>
      <c r="AG8" s="25">
        <f t="shared" si="16"/>
        <v>4.527485255675856E-2</v>
      </c>
      <c r="AH8" s="14">
        <f t="shared" si="8"/>
        <v>5.2592941176470565E-3</v>
      </c>
      <c r="AI8" s="14">
        <f t="shared" si="9"/>
        <v>0</v>
      </c>
      <c r="AJ8" s="14">
        <f t="shared" si="17"/>
        <v>5.2592941176470565E-3</v>
      </c>
      <c r="AK8" s="29">
        <v>51</v>
      </c>
      <c r="AL8" s="30">
        <v>0</v>
      </c>
      <c r="AN8" s="31"/>
      <c r="AO8" s="6">
        <f t="shared" si="10"/>
        <v>46.5</v>
      </c>
      <c r="AP8" s="74">
        <f t="shared" si="11"/>
        <v>-0.03</v>
      </c>
    </row>
    <row r="9" spans="2:42" x14ac:dyDescent="0.3">
      <c r="C9" s="14"/>
      <c r="D9" s="14"/>
      <c r="E9" s="14"/>
      <c r="F9" s="15"/>
      <c r="G9" s="16">
        <f t="shared" si="1"/>
        <v>13.658465261338279</v>
      </c>
      <c r="H9" s="17"/>
      <c r="I9" s="83"/>
      <c r="J9" t="s">
        <v>85</v>
      </c>
      <c r="K9" s="6">
        <v>23.4</v>
      </c>
      <c r="L9" s="26">
        <v>23.4</v>
      </c>
      <c r="M9" s="6">
        <f t="shared" si="18"/>
        <v>37.658649599999997</v>
      </c>
      <c r="N9" s="6">
        <f t="shared" si="12"/>
        <v>6</v>
      </c>
      <c r="O9" s="6">
        <f t="shared" si="13"/>
        <v>9.6560640000000006</v>
      </c>
      <c r="P9" s="6">
        <f t="shared" si="0"/>
        <v>906.95586574405468</v>
      </c>
      <c r="Q9" s="6">
        <f t="shared" si="2"/>
        <v>1459.6039808</v>
      </c>
      <c r="R9" s="1">
        <v>458</v>
      </c>
      <c r="S9" s="1">
        <v>486</v>
      </c>
      <c r="T9" s="1">
        <v>783</v>
      </c>
      <c r="U9" s="6">
        <f t="shared" si="14"/>
        <v>280</v>
      </c>
      <c r="V9" s="20">
        <v>-1.2E-2</v>
      </c>
      <c r="W9" s="20">
        <v>5.7000000000000002E-2</v>
      </c>
      <c r="X9" s="21" t="s">
        <v>43</v>
      </c>
      <c r="Y9" s="22">
        <f t="shared" si="3"/>
        <v>0.125</v>
      </c>
      <c r="Z9" s="24"/>
      <c r="AA9" s="23"/>
      <c r="AB9" s="79">
        <f t="shared" si="4"/>
        <v>43627.694102719222</v>
      </c>
      <c r="AC9" s="79">
        <f t="shared" si="5"/>
        <v>43627.569102719222</v>
      </c>
      <c r="AD9" s="25">
        <f t="shared" si="15"/>
        <v>5.868605255818693E-2</v>
      </c>
      <c r="AE9" s="79">
        <f t="shared" si="6"/>
        <v>43627.694102719222</v>
      </c>
      <c r="AF9" s="79">
        <f t="shared" si="7"/>
        <v>43627.569102719222</v>
      </c>
      <c r="AG9" s="25">
        <f t="shared" si="16"/>
        <v>5.868605255818693E-2</v>
      </c>
      <c r="AH9" s="14">
        <f t="shared" si="8"/>
        <v>1.34112E-2</v>
      </c>
      <c r="AI9" s="14">
        <f t="shared" si="9"/>
        <v>0</v>
      </c>
      <c r="AJ9" s="14">
        <f t="shared" si="17"/>
        <v>1.34112E-2</v>
      </c>
      <c r="AK9" s="29">
        <v>30</v>
      </c>
      <c r="AL9" s="30">
        <v>0</v>
      </c>
      <c r="AN9" s="31"/>
      <c r="AO9" s="6">
        <f t="shared" si="10"/>
        <v>36.6</v>
      </c>
      <c r="AP9" s="74">
        <f t="shared" si="11"/>
        <v>-1.2E-2</v>
      </c>
    </row>
    <row r="10" spans="2:42" x14ac:dyDescent="0.3">
      <c r="C10" s="14"/>
      <c r="D10" s="14"/>
      <c r="E10" s="14"/>
      <c r="F10" s="15"/>
      <c r="G10" s="16">
        <f t="shared" si="1"/>
        <v>13.793650157342199</v>
      </c>
      <c r="H10" s="17"/>
      <c r="I10" s="83"/>
      <c r="J10" t="s">
        <v>83</v>
      </c>
      <c r="K10" s="6">
        <v>25.8</v>
      </c>
      <c r="L10" s="26">
        <v>25.8</v>
      </c>
      <c r="M10" s="6">
        <f t="shared" si="18"/>
        <v>41.521075200000006</v>
      </c>
      <c r="N10" s="6">
        <f t="shared" si="12"/>
        <v>2.4000000000000021</v>
      </c>
      <c r="O10" s="6">
        <f t="shared" si="13"/>
        <v>3.8624256000000039</v>
      </c>
      <c r="P10" s="6">
        <f t="shared" si="0"/>
        <v>904.5558657440547</v>
      </c>
      <c r="Q10" s="6">
        <f t="shared" si="2"/>
        <v>1455.7415552</v>
      </c>
      <c r="R10" s="1">
        <v>563</v>
      </c>
      <c r="S10" s="1">
        <v>378</v>
      </c>
      <c r="T10" s="1">
        <v>96</v>
      </c>
      <c r="U10" s="6">
        <f t="shared" si="14"/>
        <v>105</v>
      </c>
      <c r="V10" s="20">
        <v>8.0000000000000002E-3</v>
      </c>
      <c r="W10" s="20">
        <v>5.5E-2</v>
      </c>
      <c r="X10" s="21" t="s">
        <v>43</v>
      </c>
      <c r="Y10" s="22">
        <f t="shared" si="3"/>
        <v>0.125</v>
      </c>
      <c r="Z10" s="24"/>
      <c r="AA10" s="23"/>
      <c r="AB10" s="79">
        <f t="shared" si="4"/>
        <v>43627.699735423223</v>
      </c>
      <c r="AC10" s="79">
        <f t="shared" si="5"/>
        <v>43627.574735423223</v>
      </c>
      <c r="AD10" s="25">
        <f t="shared" si="15"/>
        <v>6.4318756558350287E-2</v>
      </c>
      <c r="AE10" s="79">
        <f t="shared" si="6"/>
        <v>43627.699735423223</v>
      </c>
      <c r="AF10" s="79">
        <f t="shared" si="7"/>
        <v>43627.574735423223</v>
      </c>
      <c r="AG10" s="25">
        <f t="shared" si="16"/>
        <v>6.4318756558350287E-2</v>
      </c>
      <c r="AH10" s="14">
        <f t="shared" si="8"/>
        <v>5.3644800000000057E-3</v>
      </c>
      <c r="AI10" s="14">
        <f t="shared" si="9"/>
        <v>2.6822400000000028E-4</v>
      </c>
      <c r="AJ10" s="14">
        <f t="shared" si="17"/>
        <v>5.6327040000000057E-3</v>
      </c>
      <c r="AK10" s="29"/>
      <c r="AL10" s="30"/>
      <c r="AN10" s="31"/>
      <c r="AO10" s="6">
        <f t="shared" si="10"/>
        <v>26.8</v>
      </c>
      <c r="AP10" s="74">
        <f t="shared" si="11"/>
        <v>8.0000000000000002E-3</v>
      </c>
    </row>
    <row r="11" spans="2:42" x14ac:dyDescent="0.3">
      <c r="C11" s="14"/>
      <c r="D11" s="14"/>
      <c r="E11" s="14"/>
      <c r="F11" s="32" t="s">
        <v>64</v>
      </c>
      <c r="G11" s="16">
        <f t="shared" si="1"/>
        <v>14.075285357306711</v>
      </c>
      <c r="H11" s="17"/>
      <c r="I11" s="83"/>
      <c r="J11" t="s">
        <v>84</v>
      </c>
      <c r="K11" s="6">
        <v>28.3</v>
      </c>
      <c r="L11" s="26">
        <v>28.3</v>
      </c>
      <c r="M11" s="6">
        <f t="shared" si="18"/>
        <v>45.544435200000002</v>
      </c>
      <c r="N11" s="6">
        <f t="shared" si="12"/>
        <v>2.5</v>
      </c>
      <c r="O11" s="6">
        <f t="shared" si="13"/>
        <v>4.0233600000000003</v>
      </c>
      <c r="P11" s="6">
        <f t="shared" si="0"/>
        <v>902.0558657440547</v>
      </c>
      <c r="Q11" s="6">
        <f t="shared" si="2"/>
        <v>1451.7181952000001</v>
      </c>
      <c r="R11" s="1">
        <v>1220</v>
      </c>
      <c r="S11" s="1">
        <v>653</v>
      </c>
      <c r="T11" s="1">
        <v>4</v>
      </c>
      <c r="U11" s="6">
        <f t="shared" si="14"/>
        <v>657</v>
      </c>
      <c r="V11" s="20">
        <v>5.2999999999999999E-2</v>
      </c>
      <c r="W11" s="20">
        <v>9.2999999999999999E-2</v>
      </c>
      <c r="X11" s="21" t="s">
        <v>43</v>
      </c>
      <c r="Y11" s="22">
        <f t="shared" si="3"/>
        <v>0.125</v>
      </c>
      <c r="Z11" s="24"/>
      <c r="AA11" s="23"/>
      <c r="AB11" s="79">
        <f t="shared" si="4"/>
        <v>43627.711470223221</v>
      </c>
      <c r="AC11" s="79">
        <f t="shared" si="5"/>
        <v>43627.586470223221</v>
      </c>
      <c r="AD11" s="25">
        <f t="shared" si="15"/>
        <v>7.6053556556871627E-2</v>
      </c>
      <c r="AE11" s="79">
        <f t="shared" si="6"/>
        <v>43627.711470223221</v>
      </c>
      <c r="AF11" s="79">
        <f t="shared" si="7"/>
        <v>43627.586470223221</v>
      </c>
      <c r="AG11" s="25">
        <f t="shared" si="16"/>
        <v>7.6053556556871627E-2</v>
      </c>
      <c r="AH11" s="14">
        <f t="shared" si="8"/>
        <v>1.1176E-2</v>
      </c>
      <c r="AI11" s="14">
        <f t="shared" si="9"/>
        <v>5.5880000000000003E-4</v>
      </c>
      <c r="AJ11" s="14">
        <f t="shared" si="17"/>
        <v>1.17348E-2</v>
      </c>
      <c r="AK11" s="29">
        <v>15</v>
      </c>
      <c r="AL11" s="30"/>
      <c r="AN11" s="31"/>
      <c r="AO11" s="6">
        <f t="shared" si="10"/>
        <v>8.8000000000000007</v>
      </c>
      <c r="AP11" s="74">
        <f t="shared" si="11"/>
        <v>5.2999999999999999E-2</v>
      </c>
    </row>
    <row r="12" spans="2:42" x14ac:dyDescent="0.3">
      <c r="C12" s="14"/>
      <c r="D12" s="14"/>
      <c r="E12" s="14"/>
      <c r="F12" s="15"/>
      <c r="G12" s="16">
        <f t="shared" si="1"/>
        <v>14.22736836533295</v>
      </c>
      <c r="H12" s="17"/>
      <c r="I12" s="83"/>
      <c r="J12" t="s">
        <v>82</v>
      </c>
      <c r="K12" s="6">
        <v>31</v>
      </c>
      <c r="L12" s="26">
        <v>31</v>
      </c>
      <c r="M12" s="6">
        <f t="shared" si="18"/>
        <v>49.889664000000003</v>
      </c>
      <c r="N12" s="6">
        <f t="shared" si="12"/>
        <v>2.6999999999999993</v>
      </c>
      <c r="O12" s="6">
        <f t="shared" si="13"/>
        <v>4.3452287999999992</v>
      </c>
      <c r="P12" s="6">
        <f t="shared" si="0"/>
        <v>899.35586574405465</v>
      </c>
      <c r="Q12" s="6">
        <f t="shared" si="2"/>
        <v>1447.3729664</v>
      </c>
      <c r="R12" s="1">
        <v>1347</v>
      </c>
      <c r="S12" s="1">
        <v>365</v>
      </c>
      <c r="T12" s="1">
        <v>241</v>
      </c>
      <c r="U12" s="6">
        <f t="shared" si="14"/>
        <v>127</v>
      </c>
      <c r="V12" s="20">
        <v>-1E-3</v>
      </c>
      <c r="W12" s="20">
        <v>7.3999999999999996E-2</v>
      </c>
      <c r="X12" s="21" t="s">
        <v>43</v>
      </c>
      <c r="Y12" s="22">
        <f t="shared" si="3"/>
        <v>0.125</v>
      </c>
      <c r="Z12" s="24"/>
      <c r="AA12" s="23"/>
      <c r="AB12" s="79">
        <f t="shared" si="4"/>
        <v>43627.717807015222</v>
      </c>
      <c r="AC12" s="79">
        <f t="shared" si="5"/>
        <v>43627.592807015222</v>
      </c>
      <c r="AD12" s="25">
        <f t="shared" si="15"/>
        <v>8.2390348557964899E-2</v>
      </c>
      <c r="AE12" s="79">
        <f t="shared" si="6"/>
        <v>43627.717807015222</v>
      </c>
      <c r="AF12" s="79">
        <f t="shared" si="7"/>
        <v>43627.592807015222</v>
      </c>
      <c r="AG12" s="25">
        <f t="shared" si="16"/>
        <v>8.2390348557964899E-2</v>
      </c>
      <c r="AH12" s="14">
        <f t="shared" si="8"/>
        <v>6.0350399999999985E-3</v>
      </c>
      <c r="AI12" s="14">
        <f t="shared" si="9"/>
        <v>3.0175199999999997E-4</v>
      </c>
      <c r="AJ12" s="14">
        <f t="shared" si="17"/>
        <v>6.3367919999999982E-3</v>
      </c>
      <c r="AK12" s="29"/>
      <c r="AL12" s="30"/>
      <c r="AN12" s="31"/>
      <c r="AO12" s="6">
        <f t="shared" si="10"/>
        <v>30.55</v>
      </c>
      <c r="AP12" s="74">
        <f t="shared" si="11"/>
        <v>-1E-3</v>
      </c>
    </row>
    <row r="13" spans="2:42" x14ac:dyDescent="0.3">
      <c r="C13" s="14"/>
      <c r="D13" s="14"/>
      <c r="E13" s="14"/>
      <c r="F13" s="15"/>
      <c r="G13" s="16">
        <f t="shared" si="1"/>
        <v>14.537167085276451</v>
      </c>
      <c r="H13" s="17"/>
      <c r="I13" s="83"/>
      <c r="J13" t="s">
        <v>87</v>
      </c>
      <c r="K13" s="6">
        <v>36.5</v>
      </c>
      <c r="L13" s="26">
        <v>36.5</v>
      </c>
      <c r="M13" s="6">
        <f t="shared" si="18"/>
        <v>58.741056</v>
      </c>
      <c r="N13" s="6">
        <f t="shared" si="12"/>
        <v>5.5</v>
      </c>
      <c r="O13" s="6">
        <f t="shared" si="13"/>
        <v>8.8513920000000006</v>
      </c>
      <c r="P13" s="6">
        <f t="shared" si="0"/>
        <v>893.85586574405465</v>
      </c>
      <c r="Q13" s="6">
        <f t="shared" si="2"/>
        <v>1438.5215744</v>
      </c>
      <c r="R13" s="1">
        <v>1527</v>
      </c>
      <c r="S13" s="1">
        <v>306</v>
      </c>
      <c r="T13" s="1">
        <v>133</v>
      </c>
      <c r="U13" s="6">
        <f t="shared" si="14"/>
        <v>180</v>
      </c>
      <c r="V13" s="20">
        <v>4.0000000000000001E-3</v>
      </c>
      <c r="W13" s="20">
        <v>3.2000000000000001E-2</v>
      </c>
      <c r="X13" s="21" t="s">
        <v>43</v>
      </c>
      <c r="Y13" s="22">
        <f t="shared" si="3"/>
        <v>0.125</v>
      </c>
      <c r="Z13" s="24"/>
      <c r="AA13" s="23"/>
      <c r="AB13" s="79">
        <f t="shared" si="4"/>
        <v>43627.73071529522</v>
      </c>
      <c r="AC13" s="79">
        <f t="shared" si="5"/>
        <v>43627.60571529522</v>
      </c>
      <c r="AD13" s="25">
        <f t="shared" si="15"/>
        <v>9.5298628555610776E-2</v>
      </c>
      <c r="AE13" s="79">
        <f t="shared" si="6"/>
        <v>43627.73071529522</v>
      </c>
      <c r="AF13" s="79">
        <f t="shared" si="7"/>
        <v>43627.60571529522</v>
      </c>
      <c r="AG13" s="25">
        <f t="shared" si="16"/>
        <v>9.5298628555610776E-2</v>
      </c>
      <c r="AH13" s="14">
        <f t="shared" si="8"/>
        <v>1.2293600000000002E-2</v>
      </c>
      <c r="AI13" s="14">
        <f t="shared" si="9"/>
        <v>6.1468000000000015E-4</v>
      </c>
      <c r="AJ13" s="14">
        <f t="shared" si="17"/>
        <v>1.2908280000000001E-2</v>
      </c>
      <c r="AK13" s="29"/>
      <c r="AL13" s="30"/>
      <c r="AN13" s="31"/>
      <c r="AO13" s="6">
        <f t="shared" si="10"/>
        <v>28.4</v>
      </c>
      <c r="AP13" s="74">
        <f t="shared" si="11"/>
        <v>4.0000000000000001E-3</v>
      </c>
    </row>
    <row r="14" spans="2:42" x14ac:dyDescent="0.3">
      <c r="C14" s="14"/>
      <c r="D14" s="14"/>
      <c r="E14" s="14"/>
      <c r="F14" s="32" t="s">
        <v>65</v>
      </c>
      <c r="G14" s="16">
        <f t="shared" si="1"/>
        <v>14.592762605287135</v>
      </c>
      <c r="H14" s="17"/>
      <c r="I14" s="83"/>
      <c r="J14" t="s">
        <v>88</v>
      </c>
      <c r="K14" s="6">
        <v>38.4</v>
      </c>
      <c r="L14" s="26">
        <v>38.4</v>
      </c>
      <c r="M14" s="6">
        <f t="shared" si="18"/>
        <v>61.798809599999998</v>
      </c>
      <c r="N14" s="6">
        <f t="shared" si="12"/>
        <v>1.8999999999999986</v>
      </c>
      <c r="O14" s="6">
        <f t="shared" si="13"/>
        <v>3.0577535999999981</v>
      </c>
      <c r="P14" s="6">
        <f t="shared" si="0"/>
        <v>891.95586574405468</v>
      </c>
      <c r="Q14" s="6">
        <f t="shared" si="2"/>
        <v>1435.4638208000001</v>
      </c>
      <c r="R14" s="1">
        <v>992</v>
      </c>
      <c r="S14" s="1">
        <v>6</v>
      </c>
      <c r="T14" s="1">
        <v>540</v>
      </c>
      <c r="U14" s="6">
        <f t="shared" si="14"/>
        <v>-535</v>
      </c>
      <c r="V14" s="20">
        <v>-6.3E-2</v>
      </c>
      <c r="W14" s="20">
        <v>-4.0000000000000001E-3</v>
      </c>
      <c r="X14" s="21" t="s">
        <v>43</v>
      </c>
      <c r="Y14" s="22">
        <f t="shared" si="3"/>
        <v>0.125</v>
      </c>
      <c r="Z14" s="24"/>
      <c r="AA14" s="23"/>
      <c r="AB14" s="79">
        <f t="shared" si="4"/>
        <v>43627.73303177522</v>
      </c>
      <c r="AC14" s="79">
        <f t="shared" si="5"/>
        <v>43627.60803177522</v>
      </c>
      <c r="AD14" s="25">
        <f t="shared" si="15"/>
        <v>9.761510855605593E-2</v>
      </c>
      <c r="AE14" s="79">
        <f t="shared" si="6"/>
        <v>43627.73303177522</v>
      </c>
      <c r="AF14" s="79">
        <f t="shared" si="7"/>
        <v>43627.60803177522</v>
      </c>
      <c r="AG14" s="25">
        <f t="shared" si="16"/>
        <v>9.761510855605593E-2</v>
      </c>
      <c r="AH14" s="14">
        <f t="shared" si="8"/>
        <v>2.3164799999999988E-3</v>
      </c>
      <c r="AI14" s="14">
        <f t="shared" si="9"/>
        <v>0</v>
      </c>
      <c r="AJ14" s="14">
        <f t="shared" si="17"/>
        <v>2.3164799999999988E-3</v>
      </c>
      <c r="AK14" s="29">
        <v>55</v>
      </c>
      <c r="AL14" s="30">
        <v>0</v>
      </c>
      <c r="AN14" s="31"/>
      <c r="AO14" s="6">
        <f t="shared" si="10"/>
        <v>64.650000000000006</v>
      </c>
      <c r="AP14" s="74">
        <f t="shared" si="11"/>
        <v>-6.3E-2</v>
      </c>
    </row>
    <row r="15" spans="2:42" x14ac:dyDescent="0.3">
      <c r="C15" s="14"/>
      <c r="D15" s="14"/>
      <c r="E15" s="14"/>
      <c r="F15" s="15"/>
      <c r="G15" s="16">
        <f t="shared" si="1"/>
        <v>14.773009133292362</v>
      </c>
      <c r="H15" s="17"/>
      <c r="I15" s="83"/>
      <c r="J15" t="s">
        <v>81</v>
      </c>
      <c r="K15" s="6">
        <v>41.6</v>
      </c>
      <c r="L15" s="26">
        <v>41.6</v>
      </c>
      <c r="M15" s="6">
        <f t="shared" si="18"/>
        <v>66.94871040000001</v>
      </c>
      <c r="N15" s="6">
        <f t="shared" si="12"/>
        <v>3.2000000000000028</v>
      </c>
      <c r="O15" s="6">
        <f t="shared" si="13"/>
        <v>5.1499008000000046</v>
      </c>
      <c r="P15" s="6">
        <f t="shared" si="0"/>
        <v>888.75586574405463</v>
      </c>
      <c r="Q15" s="6">
        <f t="shared" si="2"/>
        <v>1430.3139200000001</v>
      </c>
      <c r="R15" s="1">
        <v>1031</v>
      </c>
      <c r="S15" s="1">
        <v>208</v>
      </c>
      <c r="T15" s="1">
        <v>161</v>
      </c>
      <c r="U15" s="6">
        <f t="shared" si="14"/>
        <v>39</v>
      </c>
      <c r="V15" s="20">
        <v>1.2999999999999999E-2</v>
      </c>
      <c r="W15" s="20">
        <v>8.4000000000000005E-2</v>
      </c>
      <c r="X15" s="21" t="s">
        <v>43</v>
      </c>
      <c r="Y15" s="22">
        <f t="shared" si="3"/>
        <v>0.125</v>
      </c>
      <c r="Z15" s="24"/>
      <c r="AA15" s="23"/>
      <c r="AB15" s="79">
        <f t="shared" si="4"/>
        <v>43627.740542047221</v>
      </c>
      <c r="AC15" s="79">
        <f t="shared" si="5"/>
        <v>43627.615542047221</v>
      </c>
      <c r="AD15" s="25">
        <f t="shared" si="15"/>
        <v>0.10512538055627374</v>
      </c>
      <c r="AE15" s="79">
        <f t="shared" si="6"/>
        <v>43627.740542047221</v>
      </c>
      <c r="AF15" s="79">
        <f t="shared" si="7"/>
        <v>43627.615542047221</v>
      </c>
      <c r="AG15" s="25">
        <f t="shared" si="16"/>
        <v>0.10512538055627374</v>
      </c>
      <c r="AH15" s="14">
        <f t="shared" si="8"/>
        <v>7.1526400000000061E-3</v>
      </c>
      <c r="AI15" s="14">
        <f t="shared" si="9"/>
        <v>3.5763200000000031E-4</v>
      </c>
      <c r="AJ15" s="14">
        <f t="shared" si="17"/>
        <v>7.5102720000000062E-3</v>
      </c>
      <c r="AK15" s="29"/>
      <c r="AL15" s="30"/>
      <c r="AN15" s="31"/>
      <c r="AO15" s="6">
        <f t="shared" si="10"/>
        <v>24.8</v>
      </c>
      <c r="AP15" s="74">
        <f t="shared" si="11"/>
        <v>1.2999999999999999E-2</v>
      </c>
    </row>
    <row r="16" spans="2:42" x14ac:dyDescent="0.3">
      <c r="C16" s="14"/>
      <c r="D16" s="14"/>
      <c r="E16" s="14"/>
      <c r="F16" s="32" t="s">
        <v>64</v>
      </c>
      <c r="G16" s="16">
        <f t="shared" si="1"/>
        <v>15.471464429225307</v>
      </c>
      <c r="H16" s="17"/>
      <c r="I16" s="83"/>
      <c r="J16" t="s">
        <v>102</v>
      </c>
      <c r="K16" s="6">
        <v>47.8</v>
      </c>
      <c r="L16" s="26">
        <v>47.8</v>
      </c>
      <c r="M16" s="6">
        <f t="shared" si="18"/>
        <v>76.926643200000001</v>
      </c>
      <c r="N16" s="6">
        <f t="shared" si="12"/>
        <v>6.1999999999999957</v>
      </c>
      <c r="O16" s="6">
        <f t="shared" si="13"/>
        <v>9.9779327999999943</v>
      </c>
      <c r="P16" s="6">
        <f t="shared" si="0"/>
        <v>882.5558657440547</v>
      </c>
      <c r="Q16" s="6">
        <f t="shared" si="2"/>
        <v>1420.3359872000001</v>
      </c>
      <c r="R16" s="1">
        <v>2724</v>
      </c>
      <c r="S16" s="1">
        <v>1693</v>
      </c>
      <c r="T16" s="1">
        <v>30</v>
      </c>
      <c r="U16" s="6">
        <f t="shared" si="14"/>
        <v>1693</v>
      </c>
      <c r="V16" s="20">
        <v>6.2E-2</v>
      </c>
      <c r="W16" s="20">
        <v>0.09</v>
      </c>
      <c r="X16" s="21" t="s">
        <v>43</v>
      </c>
      <c r="Y16" s="22">
        <f t="shared" si="3"/>
        <v>0.125</v>
      </c>
      <c r="Z16" s="24"/>
      <c r="AA16" s="23"/>
      <c r="AB16" s="79">
        <f t="shared" si="4"/>
        <v>43627.769644351218</v>
      </c>
      <c r="AC16" s="79">
        <f t="shared" si="5"/>
        <v>43627.644644351218</v>
      </c>
      <c r="AD16" s="25">
        <f t="shared" si="15"/>
        <v>0.13422768455347978</v>
      </c>
      <c r="AE16" s="79">
        <f t="shared" si="6"/>
        <v>43627.769644351218</v>
      </c>
      <c r="AF16" s="79">
        <f t="shared" si="7"/>
        <v>43627.644644351218</v>
      </c>
      <c r="AG16" s="25">
        <f t="shared" si="16"/>
        <v>0.13422768455347978</v>
      </c>
      <c r="AH16" s="14">
        <f t="shared" si="8"/>
        <v>2.7716479999999984E-2</v>
      </c>
      <c r="AI16" s="14">
        <f t="shared" si="9"/>
        <v>1.3858239999999993E-3</v>
      </c>
      <c r="AJ16" s="14">
        <f t="shared" si="17"/>
        <v>2.9102303999999985E-2</v>
      </c>
      <c r="AK16" s="29">
        <v>15</v>
      </c>
      <c r="AL16" s="30"/>
      <c r="AN16" s="31"/>
      <c r="AO16" s="6">
        <f t="shared" si="10"/>
        <v>5.1999999999999993</v>
      </c>
      <c r="AP16" s="74">
        <f t="shared" si="11"/>
        <v>6.2E-2</v>
      </c>
    </row>
    <row r="17" spans="1:42" x14ac:dyDescent="0.3">
      <c r="C17" s="14"/>
      <c r="D17" s="14"/>
      <c r="E17" s="14"/>
      <c r="F17" s="32"/>
      <c r="G17" s="16">
        <f t="shared" si="1"/>
        <v>15.545494253165089</v>
      </c>
      <c r="H17" s="17"/>
      <c r="I17" s="83"/>
      <c r="J17" t="s">
        <v>103</v>
      </c>
      <c r="K17" s="6">
        <v>50.1</v>
      </c>
      <c r="L17" s="26">
        <v>50.1</v>
      </c>
      <c r="M17" s="6">
        <f t="shared" si="18"/>
        <v>80.628134400000008</v>
      </c>
      <c r="N17" s="6">
        <f t="shared" si="12"/>
        <v>2.3000000000000043</v>
      </c>
      <c r="O17" s="6">
        <f t="shared" si="13"/>
        <v>3.7014912000000071</v>
      </c>
      <c r="P17" s="6">
        <f t="shared" si="0"/>
        <v>880.25586574405463</v>
      </c>
      <c r="Q17" s="6">
        <f t="shared" si="2"/>
        <v>1416.6344959999999</v>
      </c>
      <c r="R17" s="1">
        <v>2385</v>
      </c>
      <c r="S17" s="1">
        <v>71</v>
      </c>
      <c r="T17" s="1">
        <v>412</v>
      </c>
      <c r="U17" s="6">
        <f t="shared" si="14"/>
        <v>-339</v>
      </c>
      <c r="V17" s="20">
        <v>-2.9000000000000001E-2</v>
      </c>
      <c r="W17" s="20">
        <v>5.0999999999999997E-2</v>
      </c>
      <c r="X17" s="21" t="s">
        <v>43</v>
      </c>
      <c r="Y17" s="22">
        <f t="shared" si="3"/>
        <v>0.125</v>
      </c>
      <c r="Z17" s="24"/>
      <c r="AA17" s="23"/>
      <c r="AB17" s="79">
        <f t="shared" si="4"/>
        <v>43627.772728927215</v>
      </c>
      <c r="AC17" s="79">
        <f t="shared" si="5"/>
        <v>43627.647728927215</v>
      </c>
      <c r="AD17" s="25">
        <f t="shared" si="15"/>
        <v>0.13731226055097068</v>
      </c>
      <c r="AE17" s="79">
        <f t="shared" si="6"/>
        <v>43627.772728927215</v>
      </c>
      <c r="AF17" s="79">
        <f t="shared" si="7"/>
        <v>43627.647728927215</v>
      </c>
      <c r="AG17" s="25">
        <f t="shared" si="16"/>
        <v>0.13731226055097068</v>
      </c>
      <c r="AH17" s="14">
        <f t="shared" si="8"/>
        <v>3.084576000000006E-3</v>
      </c>
      <c r="AI17" s="14">
        <f t="shared" si="9"/>
        <v>0</v>
      </c>
      <c r="AJ17" s="14">
        <f t="shared" si="17"/>
        <v>3.084576000000006E-3</v>
      </c>
      <c r="AK17" s="29">
        <v>50</v>
      </c>
      <c r="AL17" s="30">
        <v>0</v>
      </c>
      <c r="AN17" s="31"/>
      <c r="AO17" s="6">
        <f t="shared" si="10"/>
        <v>45.95</v>
      </c>
      <c r="AP17" s="74">
        <f t="shared" si="11"/>
        <v>-2.9000000000000001E-2</v>
      </c>
    </row>
    <row r="18" spans="1:42" x14ac:dyDescent="0.3">
      <c r="C18" s="14"/>
      <c r="D18" s="14"/>
      <c r="E18" s="14"/>
      <c r="F18" s="32"/>
      <c r="G18" s="16">
        <f t="shared" si="1"/>
        <v>15.934150829154532</v>
      </c>
      <c r="H18" s="17"/>
      <c r="I18" s="83"/>
      <c r="J18" t="s">
        <v>104</v>
      </c>
      <c r="K18" s="6">
        <v>57</v>
      </c>
      <c r="L18" s="26">
        <v>57</v>
      </c>
      <c r="M18" s="6">
        <f t="shared" si="18"/>
        <v>91.732607999999999</v>
      </c>
      <c r="N18" s="6">
        <f t="shared" si="12"/>
        <v>6.8999999999999986</v>
      </c>
      <c r="O18" s="6">
        <f t="shared" si="13"/>
        <v>11.104473599999999</v>
      </c>
      <c r="P18" s="6">
        <f t="shared" si="0"/>
        <v>873.35586574405465</v>
      </c>
      <c r="Q18" s="6">
        <f t="shared" si="2"/>
        <v>1405.5300224</v>
      </c>
      <c r="R18" s="1">
        <v>2756</v>
      </c>
      <c r="S18" s="1">
        <v>528</v>
      </c>
      <c r="T18" s="1">
        <v>100</v>
      </c>
      <c r="U18" s="6">
        <f t="shared" si="14"/>
        <v>371</v>
      </c>
      <c r="V18" s="20">
        <v>1.2999999999999999E-2</v>
      </c>
      <c r="W18" s="20">
        <v>6.0999999999999999E-2</v>
      </c>
      <c r="X18" s="21" t="s">
        <v>43</v>
      </c>
      <c r="Y18" s="22">
        <f t="shared" si="3"/>
        <v>0.125</v>
      </c>
      <c r="Z18" s="24"/>
      <c r="AA18" s="23"/>
      <c r="AB18" s="79">
        <f t="shared" si="4"/>
        <v>43627.788922951215</v>
      </c>
      <c r="AC18" s="79">
        <f t="shared" si="5"/>
        <v>43627.663922951215</v>
      </c>
      <c r="AD18" s="25">
        <f t="shared" si="15"/>
        <v>0.15350628455053084</v>
      </c>
      <c r="AE18" s="79">
        <f t="shared" si="6"/>
        <v>43627.788922951215</v>
      </c>
      <c r="AF18" s="79">
        <f t="shared" si="7"/>
        <v>43627.663922951215</v>
      </c>
      <c r="AG18" s="25">
        <f t="shared" si="16"/>
        <v>0.15350628455053084</v>
      </c>
      <c r="AH18" s="14">
        <f t="shared" si="8"/>
        <v>1.5422879999999998E-2</v>
      </c>
      <c r="AI18" s="14">
        <f t="shared" si="9"/>
        <v>7.7114399999999997E-4</v>
      </c>
      <c r="AJ18" s="14">
        <f t="shared" si="17"/>
        <v>1.6194023999999998E-2</v>
      </c>
      <c r="AK18" s="29"/>
      <c r="AL18" s="30"/>
      <c r="AN18" s="31"/>
      <c r="AO18" s="6">
        <f t="shared" si="10"/>
        <v>24.8</v>
      </c>
      <c r="AP18" s="74">
        <f t="shared" si="11"/>
        <v>1.2999999999999999E-2</v>
      </c>
    </row>
    <row r="19" spans="1:42" x14ac:dyDescent="0.3">
      <c r="C19" s="14"/>
      <c r="D19" s="14"/>
      <c r="E19" s="14"/>
      <c r="F19" s="15"/>
      <c r="G19" s="16">
        <f t="shared" si="1"/>
        <v>16.37350174121093</v>
      </c>
      <c r="H19" s="17"/>
      <c r="I19" s="83"/>
      <c r="J19" t="s">
        <v>86</v>
      </c>
      <c r="K19" s="6">
        <v>64.8</v>
      </c>
      <c r="L19" s="26">
        <v>64.8</v>
      </c>
      <c r="M19" s="6">
        <f t="shared" si="18"/>
        <v>104.2854912</v>
      </c>
      <c r="N19" s="6">
        <f t="shared" si="12"/>
        <v>7.7999999999999972</v>
      </c>
      <c r="O19" s="6">
        <f t="shared" si="13"/>
        <v>12.552883199999997</v>
      </c>
      <c r="P19" s="6">
        <f t="shared" si="0"/>
        <v>865.5558657440547</v>
      </c>
      <c r="Q19" s="6">
        <f t="shared" si="2"/>
        <v>1392.9771392</v>
      </c>
      <c r="R19" s="1">
        <v>2852</v>
      </c>
      <c r="S19" s="1">
        <v>311</v>
      </c>
      <c r="T19" s="1">
        <v>212</v>
      </c>
      <c r="U19" s="6">
        <f t="shared" si="14"/>
        <v>96</v>
      </c>
      <c r="V19" s="20">
        <v>2E-3</v>
      </c>
      <c r="W19" s="20">
        <v>4.9000000000000002E-2</v>
      </c>
      <c r="X19" s="21" t="s">
        <v>43</v>
      </c>
      <c r="Y19" s="22">
        <f t="shared" si="3"/>
        <v>0.125</v>
      </c>
      <c r="Z19" s="24"/>
      <c r="AA19" s="23"/>
      <c r="AB19" s="79">
        <f t="shared" si="4"/>
        <v>43627.807229239217</v>
      </c>
      <c r="AC19" s="79">
        <f t="shared" si="5"/>
        <v>43627.682229239217</v>
      </c>
      <c r="AD19" s="25">
        <f t="shared" si="15"/>
        <v>0.17181257255288074</v>
      </c>
      <c r="AE19" s="79">
        <f t="shared" si="6"/>
        <v>43627.807229239217</v>
      </c>
      <c r="AF19" s="79">
        <f t="shared" si="7"/>
        <v>43627.682229239217</v>
      </c>
      <c r="AG19" s="25">
        <f t="shared" si="16"/>
        <v>0.17181257255288074</v>
      </c>
      <c r="AH19" s="14">
        <f t="shared" si="8"/>
        <v>1.7434559999999995E-2</v>
      </c>
      <c r="AI19" s="14">
        <f t="shared" si="9"/>
        <v>8.7172799999999978E-4</v>
      </c>
      <c r="AJ19" s="14">
        <f t="shared" si="17"/>
        <v>1.8306287999999993E-2</v>
      </c>
      <c r="AK19" s="29"/>
      <c r="AL19" s="30"/>
      <c r="AN19" s="31"/>
      <c r="AO19" s="6">
        <f t="shared" si="10"/>
        <v>29.2</v>
      </c>
      <c r="AP19" s="74">
        <f t="shared" si="11"/>
        <v>2E-3</v>
      </c>
    </row>
    <row r="20" spans="1:42" x14ac:dyDescent="0.3">
      <c r="C20" s="14"/>
      <c r="D20" s="14"/>
      <c r="E20" s="14"/>
      <c r="F20" s="15"/>
      <c r="G20" s="16">
        <f t="shared" si="1"/>
        <v>17.252376024902333</v>
      </c>
      <c r="H20" s="17"/>
      <c r="I20" s="83"/>
      <c r="J20" t="s">
        <v>53</v>
      </c>
      <c r="K20" s="6">
        <v>76.242245287520873</v>
      </c>
      <c r="L20" s="26">
        <v>76.242245287520873</v>
      </c>
      <c r="M20" s="6">
        <f t="shared" si="18"/>
        <v>122.7</v>
      </c>
      <c r="N20" s="6">
        <f t="shared" si="12"/>
        <v>11.442245287520876</v>
      </c>
      <c r="O20" s="6">
        <f t="shared" si="13"/>
        <v>18.414508799999997</v>
      </c>
      <c r="P20" s="6">
        <f t="shared" si="0"/>
        <v>854.11362045653379</v>
      </c>
      <c r="Q20" s="6">
        <f t="shared" si="2"/>
        <v>1374.5626304</v>
      </c>
      <c r="R20" s="1">
        <v>4199</v>
      </c>
      <c r="S20" s="1">
        <v>1410</v>
      </c>
      <c r="T20" s="1">
        <v>58</v>
      </c>
      <c r="U20" s="6">
        <f t="shared" si="14"/>
        <v>1347</v>
      </c>
      <c r="V20" s="20">
        <v>2.3E-2</v>
      </c>
      <c r="W20" s="20">
        <v>5.1999999999999998E-2</v>
      </c>
      <c r="X20" s="21" t="s">
        <v>43</v>
      </c>
      <c r="Y20" s="22">
        <f t="shared" si="3"/>
        <v>0.125</v>
      </c>
      <c r="Z20" s="24"/>
      <c r="AA20" s="22"/>
      <c r="AB20" s="79">
        <f t="shared" si="4"/>
        <v>43627.843849001038</v>
      </c>
      <c r="AC20" s="79">
        <f t="shared" si="5"/>
        <v>43627.718849001038</v>
      </c>
      <c r="AD20" s="25">
        <f t="shared" si="15"/>
        <v>0.20843233437335584</v>
      </c>
      <c r="AE20" s="79">
        <f t="shared" si="6"/>
        <v>43627.843849001038</v>
      </c>
      <c r="AF20" s="79">
        <f t="shared" si="7"/>
        <v>43627.718849001038</v>
      </c>
      <c r="AG20" s="25">
        <f t="shared" si="16"/>
        <v>0.20843233437335584</v>
      </c>
      <c r="AH20" s="14">
        <f t="shared" si="8"/>
        <v>3.4875963636363631E-2</v>
      </c>
      <c r="AI20" s="14">
        <f t="shared" si="9"/>
        <v>1.7437981818181816E-3</v>
      </c>
      <c r="AJ20" s="14">
        <f t="shared" si="17"/>
        <v>3.6619761818181815E-2</v>
      </c>
      <c r="AK20" s="29">
        <v>22</v>
      </c>
      <c r="AL20" s="30"/>
      <c r="AN20" s="31"/>
      <c r="AO20" s="6">
        <f t="shared" si="10"/>
        <v>20.8</v>
      </c>
      <c r="AP20" s="74">
        <f t="shared" si="11"/>
        <v>2.3E-2</v>
      </c>
    </row>
    <row r="21" spans="1:42" x14ac:dyDescent="0.3">
      <c r="A21" t="s">
        <v>12</v>
      </c>
      <c r="B21">
        <v>1</v>
      </c>
      <c r="C21" s="14">
        <v>0.21319444444444444</v>
      </c>
      <c r="D21" s="14">
        <f>SUM(AJ5:AJ21)</f>
        <v>0.22197400103386811</v>
      </c>
      <c r="E21" s="14"/>
      <c r="F21" s="32" t="s">
        <v>65</v>
      </c>
      <c r="G21" s="16">
        <f t="shared" si="1"/>
        <v>17.577376024913974</v>
      </c>
      <c r="H21" s="17"/>
      <c r="I21" s="83"/>
      <c r="J21" t="s">
        <v>27</v>
      </c>
      <c r="K21" s="6">
        <v>88.358983536148884</v>
      </c>
      <c r="L21" s="26">
        <v>88.358983536148884</v>
      </c>
      <c r="M21" s="6">
        <f t="shared" si="18"/>
        <v>142.19999999999999</v>
      </c>
      <c r="N21" s="6">
        <f t="shared" si="12"/>
        <v>12.11673824862801</v>
      </c>
      <c r="O21" s="6">
        <f t="shared" si="13"/>
        <v>19.499999999999996</v>
      </c>
      <c r="P21" s="6">
        <f t="shared" si="0"/>
        <v>841.99688220790574</v>
      </c>
      <c r="Q21" s="6">
        <f t="shared" si="2"/>
        <v>1355.0626304</v>
      </c>
      <c r="R21" s="1">
        <v>596.95999999999992</v>
      </c>
      <c r="S21" s="1">
        <v>15</v>
      </c>
      <c r="T21" s="1">
        <v>3598</v>
      </c>
      <c r="U21" s="6">
        <f t="shared" si="14"/>
        <v>-3602.04</v>
      </c>
      <c r="V21" s="20">
        <v>-6.3E-2</v>
      </c>
      <c r="W21" s="20">
        <v>3.0000000000000001E-3</v>
      </c>
      <c r="X21" s="21" t="s">
        <v>43</v>
      </c>
      <c r="Y21" s="22">
        <f t="shared" si="3"/>
        <v>0.125</v>
      </c>
      <c r="Z21" s="24"/>
      <c r="AA21" s="22"/>
      <c r="AB21" s="79">
        <f t="shared" si="4"/>
        <v>43627.857390667705</v>
      </c>
      <c r="AC21" s="79">
        <f t="shared" si="5"/>
        <v>43627.732390667705</v>
      </c>
      <c r="AD21" s="25">
        <f t="shared" si="15"/>
        <v>0.22197400104050757</v>
      </c>
      <c r="AE21" s="79">
        <f t="shared" si="6"/>
        <v>43627.857390667705</v>
      </c>
      <c r="AF21" s="79">
        <f t="shared" si="7"/>
        <v>43627.732390667705</v>
      </c>
      <c r="AG21" s="25">
        <f t="shared" si="16"/>
        <v>0.22197400104050757</v>
      </c>
      <c r="AH21" s="14">
        <f t="shared" si="8"/>
        <v>1.3541666666666665E-2</v>
      </c>
      <c r="AI21" s="14">
        <f t="shared" si="9"/>
        <v>0</v>
      </c>
      <c r="AJ21" s="14">
        <f t="shared" si="17"/>
        <v>1.3541666666666665E-2</v>
      </c>
      <c r="AK21" s="29">
        <v>60</v>
      </c>
      <c r="AL21" s="30">
        <v>0</v>
      </c>
      <c r="AM21" s="6"/>
      <c r="AN21" s="31"/>
      <c r="AO21" s="6">
        <f t="shared" si="10"/>
        <v>64.650000000000006</v>
      </c>
      <c r="AP21" s="74">
        <f t="shared" si="11"/>
        <v>-6.3E-2</v>
      </c>
    </row>
    <row r="22" spans="1:42" x14ac:dyDescent="0.3">
      <c r="C22" s="14"/>
      <c r="D22" s="14"/>
      <c r="E22" s="14"/>
      <c r="F22" s="32"/>
      <c r="G22" s="16">
        <f t="shared" si="1"/>
        <v>18.492035096918698</v>
      </c>
      <c r="H22" s="17"/>
      <c r="I22" s="83"/>
      <c r="J22" t="s">
        <v>93</v>
      </c>
      <c r="K22" s="6">
        <v>11.8</v>
      </c>
      <c r="L22" s="26">
        <f>L$21+K22</f>
        <v>100.15898353614888</v>
      </c>
      <c r="M22" s="6">
        <f t="shared" si="18"/>
        <v>161.19025919999999</v>
      </c>
      <c r="N22" s="6">
        <f t="shared" si="12"/>
        <v>11.799999999999997</v>
      </c>
      <c r="O22" s="6">
        <f t="shared" si="13"/>
        <v>18.990259199999997</v>
      </c>
      <c r="P22" s="6">
        <f t="shared" si="0"/>
        <v>830.19688220790579</v>
      </c>
      <c r="Q22" s="6">
        <f t="shared" si="2"/>
        <v>1336.0723712000001</v>
      </c>
      <c r="R22" s="1">
        <v>767</v>
      </c>
      <c r="S22" s="1">
        <v>462</v>
      </c>
      <c r="T22" s="1">
        <v>290</v>
      </c>
      <c r="U22" s="6">
        <f t="shared" si="14"/>
        <v>170.04000000000008</v>
      </c>
      <c r="V22" s="20">
        <v>3.0000000000000001E-3</v>
      </c>
      <c r="W22" s="20">
        <v>4.4999999999999998E-2</v>
      </c>
      <c r="X22" s="21" t="s">
        <v>43</v>
      </c>
      <c r="Y22" s="22">
        <f t="shared" si="3"/>
        <v>0.125</v>
      </c>
      <c r="Z22" s="24"/>
      <c r="AA22" s="22"/>
      <c r="AB22" s="79">
        <f t="shared" si="4"/>
        <v>43627.895501462372</v>
      </c>
      <c r="AC22" s="79">
        <f t="shared" si="5"/>
        <v>43627.770501462372</v>
      </c>
      <c r="AD22" s="25">
        <f t="shared" si="15"/>
        <v>0.26008479570737109</v>
      </c>
      <c r="AE22" s="79">
        <f t="shared" si="6"/>
        <v>43627.895501462372</v>
      </c>
      <c r="AF22" s="79">
        <f t="shared" si="7"/>
        <v>43627.770501462372</v>
      </c>
      <c r="AG22" s="25">
        <f t="shared" si="16"/>
        <v>0.26008479570737109</v>
      </c>
      <c r="AH22" s="14">
        <f t="shared" si="8"/>
        <v>2.6375359999999997E-2</v>
      </c>
      <c r="AI22" s="14">
        <f t="shared" si="9"/>
        <v>1.1735434666666666E-2</v>
      </c>
      <c r="AJ22" s="14">
        <f t="shared" si="17"/>
        <v>3.8110794666666663E-2</v>
      </c>
      <c r="AK22" s="29"/>
      <c r="AL22" s="30"/>
      <c r="AM22" s="6">
        <v>15</v>
      </c>
      <c r="AN22" s="31"/>
      <c r="AO22" s="6">
        <f t="shared" si="10"/>
        <v>28.8</v>
      </c>
      <c r="AP22" s="74">
        <f t="shared" si="11"/>
        <v>3.0000000000000001E-3</v>
      </c>
    </row>
    <row r="23" spans="1:42" x14ac:dyDescent="0.3">
      <c r="C23" s="14"/>
      <c r="D23" s="14"/>
      <c r="E23" s="14"/>
      <c r="F23" s="32"/>
      <c r="G23" s="16">
        <f t="shared" si="1"/>
        <v>18.863793560885824</v>
      </c>
      <c r="H23" s="17"/>
      <c r="I23" s="83"/>
      <c r="J23" t="s">
        <v>169</v>
      </c>
      <c r="K23" s="6">
        <v>18.399999999999999</v>
      </c>
      <c r="L23" s="26">
        <f>L$21+K23</f>
        <v>106.75898353614889</v>
      </c>
      <c r="M23" s="6">
        <f t="shared" si="18"/>
        <v>171.81192960000001</v>
      </c>
      <c r="N23" s="6">
        <f t="shared" si="12"/>
        <v>6.6000000000000085</v>
      </c>
      <c r="O23" s="6">
        <f t="shared" si="13"/>
        <v>10.621670400000015</v>
      </c>
      <c r="P23" s="6"/>
      <c r="Q23" s="6"/>
      <c r="R23" s="1"/>
      <c r="S23" s="1"/>
      <c r="T23" s="1"/>
      <c r="U23" s="6"/>
      <c r="V23" s="20"/>
      <c r="W23" s="20"/>
      <c r="X23" s="21" t="s">
        <v>43</v>
      </c>
      <c r="Y23" s="22">
        <f t="shared" si="3"/>
        <v>0.125</v>
      </c>
      <c r="Z23" s="24"/>
      <c r="AA23" s="22"/>
      <c r="AB23" s="79">
        <f t="shared" si="4"/>
        <v>43627.91099139837</v>
      </c>
      <c r="AC23" s="79">
        <f t="shared" si="5"/>
        <v>43627.78599139837</v>
      </c>
      <c r="AD23" s="25">
        <f t="shared" si="15"/>
        <v>0.27557473170600133</v>
      </c>
      <c r="AE23" s="79">
        <f t="shared" si="6"/>
        <v>43627.91099139837</v>
      </c>
      <c r="AF23" s="79">
        <f t="shared" si="7"/>
        <v>43627.78599139837</v>
      </c>
      <c r="AG23" s="25">
        <f t="shared" si="16"/>
        <v>0.27557473170600133</v>
      </c>
      <c r="AH23" s="14">
        <f t="shared" si="8"/>
        <v>1.475232000000002E-2</v>
      </c>
      <c r="AI23" s="14">
        <f t="shared" si="9"/>
        <v>7.3761600000000105E-4</v>
      </c>
      <c r="AJ23" s="14">
        <f t="shared" si="17"/>
        <v>1.5489936000000022E-2</v>
      </c>
      <c r="AK23" s="29"/>
      <c r="AL23" s="30"/>
      <c r="AM23" s="6"/>
      <c r="AN23" s="31"/>
      <c r="AO23" s="6">
        <f t="shared" si="10"/>
        <v>30</v>
      </c>
      <c r="AP23" s="74">
        <f t="shared" si="11"/>
        <v>0</v>
      </c>
    </row>
    <row r="24" spans="1:42" x14ac:dyDescent="0.3">
      <c r="C24" s="14"/>
      <c r="D24" s="14"/>
      <c r="E24" s="14"/>
      <c r="F24" s="32"/>
      <c r="G24" s="16">
        <f t="shared" si="1"/>
        <v>19.781924312934279</v>
      </c>
      <c r="H24" s="17"/>
      <c r="I24" s="83"/>
      <c r="J24" t="s">
        <v>94</v>
      </c>
      <c r="K24" s="6">
        <v>34.700000000000003</v>
      </c>
      <c r="L24" s="26">
        <f>L$21+K24</f>
        <v>123.05898353614889</v>
      </c>
      <c r="M24" s="6">
        <f t="shared" si="18"/>
        <v>198.04423679999999</v>
      </c>
      <c r="N24" s="6">
        <f t="shared" si="12"/>
        <v>16.299999999999997</v>
      </c>
      <c r="O24" s="6">
        <f t="shared" si="13"/>
        <v>26.232307199999997</v>
      </c>
      <c r="P24" s="6">
        <f t="shared" ref="P24:P76" si="19">L$135-L24</f>
        <v>807.29688220790581</v>
      </c>
      <c r="Q24" s="6">
        <f t="shared" si="2"/>
        <v>1299.2183936000001</v>
      </c>
      <c r="R24" s="1">
        <v>-174</v>
      </c>
      <c r="S24" s="1">
        <v>83</v>
      </c>
      <c r="T24" s="1">
        <v>1027</v>
      </c>
      <c r="U24" s="6">
        <f>R24-R22</f>
        <v>-941</v>
      </c>
      <c r="V24" s="20">
        <v>-7.0000000000000001E-3</v>
      </c>
      <c r="W24" s="20">
        <v>7.0000000000000001E-3</v>
      </c>
      <c r="X24" s="21" t="s">
        <v>43</v>
      </c>
      <c r="Y24" s="22">
        <f t="shared" si="3"/>
        <v>0.125</v>
      </c>
      <c r="Z24" s="24"/>
      <c r="AA24" s="22"/>
      <c r="AB24" s="79">
        <f t="shared" si="4"/>
        <v>43627.949246846372</v>
      </c>
      <c r="AC24" s="79">
        <f t="shared" si="5"/>
        <v>43627.824246846372</v>
      </c>
      <c r="AD24" s="25">
        <f t="shared" si="15"/>
        <v>0.3138301797080203</v>
      </c>
      <c r="AE24" s="79">
        <f t="shared" si="6"/>
        <v>43627.949246846372</v>
      </c>
      <c r="AF24" s="79">
        <f t="shared" si="7"/>
        <v>43627.824246846372</v>
      </c>
      <c r="AG24" s="25">
        <f t="shared" si="16"/>
        <v>0.3138301797080203</v>
      </c>
      <c r="AH24" s="14">
        <f t="shared" si="8"/>
        <v>3.6433759999999996E-2</v>
      </c>
      <c r="AI24" s="14">
        <f t="shared" si="9"/>
        <v>1.8216879999999999E-3</v>
      </c>
      <c r="AJ24" s="14">
        <f t="shared" si="17"/>
        <v>3.8255447999999997E-2</v>
      </c>
      <c r="AK24" s="29">
        <v>30</v>
      </c>
      <c r="AL24" s="30"/>
      <c r="AM24" s="6"/>
      <c r="AN24" s="31"/>
      <c r="AO24" s="6">
        <f t="shared" si="10"/>
        <v>33.85</v>
      </c>
      <c r="AP24" s="74">
        <f t="shared" si="11"/>
        <v>-7.0000000000000001E-3</v>
      </c>
    </row>
    <row r="25" spans="1:42" x14ac:dyDescent="0.3">
      <c r="C25" s="14"/>
      <c r="D25" s="14"/>
      <c r="E25" s="14"/>
      <c r="F25" s="32"/>
      <c r="G25" s="16">
        <f t="shared" si="1"/>
        <v>20.666258840938099</v>
      </c>
      <c r="H25" s="17"/>
      <c r="I25" s="83"/>
      <c r="J25" t="s">
        <v>95</v>
      </c>
      <c r="K25" s="6">
        <v>50.4</v>
      </c>
      <c r="L25" s="26">
        <f t="shared" ref="L25:L26" si="20">L$21+K25</f>
        <v>138.75898353614889</v>
      </c>
      <c r="M25" s="6">
        <f t="shared" si="18"/>
        <v>223.31093760000002</v>
      </c>
      <c r="N25" s="6">
        <f t="shared" si="12"/>
        <v>15.700000000000003</v>
      </c>
      <c r="O25" s="6">
        <f t="shared" si="13"/>
        <v>25.266700800000006</v>
      </c>
      <c r="P25" s="6">
        <f t="shared" si="19"/>
        <v>791.59688220790576</v>
      </c>
      <c r="Q25" s="6">
        <f t="shared" si="2"/>
        <v>1273.9516928</v>
      </c>
      <c r="R25" s="1">
        <v>-162</v>
      </c>
      <c r="S25" s="1">
        <v>167</v>
      </c>
      <c r="T25" s="1">
        <v>155</v>
      </c>
      <c r="U25" s="6">
        <f t="shared" si="14"/>
        <v>12</v>
      </c>
      <c r="V25" s="20">
        <v>1E-3</v>
      </c>
      <c r="W25" s="20">
        <v>1.7999999999999999E-2</v>
      </c>
      <c r="X25" s="21" t="s">
        <v>43</v>
      </c>
      <c r="Y25" s="22">
        <f t="shared" si="3"/>
        <v>0.125</v>
      </c>
      <c r="Z25" s="24"/>
      <c r="AA25" s="22"/>
      <c r="AB25" s="79">
        <f t="shared" si="4"/>
        <v>43627.986094118372</v>
      </c>
      <c r="AC25" s="79">
        <f t="shared" si="5"/>
        <v>43627.861094118372</v>
      </c>
      <c r="AD25" s="25">
        <f t="shared" si="15"/>
        <v>0.35067745170817943</v>
      </c>
      <c r="AE25" s="79">
        <f t="shared" si="6"/>
        <v>43627.986094118372</v>
      </c>
      <c r="AF25" s="79">
        <f t="shared" si="7"/>
        <v>43627.861094118372</v>
      </c>
      <c r="AG25" s="25">
        <f t="shared" si="16"/>
        <v>0.35067745170817943</v>
      </c>
      <c r="AH25" s="14">
        <f t="shared" si="8"/>
        <v>3.5092640000000008E-2</v>
      </c>
      <c r="AI25" s="14">
        <f t="shared" si="9"/>
        <v>1.7546320000000005E-3</v>
      </c>
      <c r="AJ25" s="14">
        <f t="shared" si="17"/>
        <v>3.6847272000000007E-2</v>
      </c>
      <c r="AK25" s="29"/>
      <c r="AL25" s="30"/>
      <c r="AM25" s="6"/>
      <c r="AN25" s="31"/>
      <c r="AO25" s="6">
        <f t="shared" si="10"/>
        <v>29.6</v>
      </c>
      <c r="AP25" s="74">
        <f t="shared" si="11"/>
        <v>1E-3</v>
      </c>
    </row>
    <row r="26" spans="1:42" x14ac:dyDescent="0.3">
      <c r="A26" t="s">
        <v>13</v>
      </c>
      <c r="B26">
        <v>1</v>
      </c>
      <c r="C26" s="14">
        <v>0.12013888888888889</v>
      </c>
      <c r="D26" s="14">
        <f>SUM(AJ22:AJ26)</f>
        <v>0.15461005333333336</v>
      </c>
      <c r="E26" s="14"/>
      <c r="F26" s="32"/>
      <c r="G26" s="16">
        <f t="shared" si="1"/>
        <v>21.28801730502164</v>
      </c>
      <c r="H26" s="17"/>
      <c r="I26" s="83"/>
      <c r="J26" t="s">
        <v>34</v>
      </c>
      <c r="K26" s="6">
        <v>57</v>
      </c>
      <c r="L26" s="26">
        <f t="shared" si="20"/>
        <v>145.35898353614888</v>
      </c>
      <c r="M26" s="6">
        <f t="shared" si="18"/>
        <v>233.93260800000002</v>
      </c>
      <c r="N26" s="6">
        <f t="shared" si="12"/>
        <v>6.5999999999999943</v>
      </c>
      <c r="O26" s="6">
        <f t="shared" si="13"/>
        <v>10.621670399999992</v>
      </c>
      <c r="P26" s="6">
        <f t="shared" si="19"/>
        <v>784.99688220790574</v>
      </c>
      <c r="Q26" s="6">
        <f t="shared" si="2"/>
        <v>1263.3300224</v>
      </c>
      <c r="R26" s="1">
        <v>-103</v>
      </c>
      <c r="S26" s="1">
        <v>60</v>
      </c>
      <c r="T26" s="1">
        <v>1</v>
      </c>
      <c r="U26" s="6">
        <f t="shared" si="14"/>
        <v>59</v>
      </c>
      <c r="V26" s="20">
        <v>1E-3</v>
      </c>
      <c r="W26" s="20">
        <v>5.0000000000000001E-3</v>
      </c>
      <c r="X26" s="21" t="s">
        <v>43</v>
      </c>
      <c r="Y26" s="22">
        <f t="shared" si="3"/>
        <v>0.125</v>
      </c>
      <c r="Z26" s="24"/>
      <c r="AA26" s="22"/>
      <c r="AB26" s="79">
        <f t="shared" si="4"/>
        <v>43628.012000721043</v>
      </c>
      <c r="AC26" s="79">
        <f t="shared" si="5"/>
        <v>43627.887000721043</v>
      </c>
      <c r="AD26" s="25">
        <f t="shared" si="15"/>
        <v>0.37658405437832698</v>
      </c>
      <c r="AE26" s="79">
        <f t="shared" si="6"/>
        <v>43628.012000721043</v>
      </c>
      <c r="AF26" s="79">
        <f t="shared" si="7"/>
        <v>43627.887000721043</v>
      </c>
      <c r="AG26" s="25">
        <f t="shared" si="16"/>
        <v>0.37658405437832698</v>
      </c>
      <c r="AH26" s="14">
        <f t="shared" si="8"/>
        <v>1.4752319999999991E-2</v>
      </c>
      <c r="AI26" s="14">
        <f t="shared" si="9"/>
        <v>1.1154282666666666E-2</v>
      </c>
      <c r="AJ26" s="14">
        <f t="shared" si="17"/>
        <v>2.5906602666666657E-2</v>
      </c>
      <c r="AK26" s="29"/>
      <c r="AL26" s="30"/>
      <c r="AM26" s="6">
        <v>15</v>
      </c>
      <c r="AN26" s="31"/>
      <c r="AO26" s="6">
        <f t="shared" si="10"/>
        <v>29.6</v>
      </c>
      <c r="AP26" s="74">
        <f t="shared" si="11"/>
        <v>1E-3</v>
      </c>
    </row>
    <row r="27" spans="1:42" x14ac:dyDescent="0.3">
      <c r="C27" s="14"/>
      <c r="D27" s="14"/>
      <c r="E27" s="14"/>
      <c r="F27" s="32"/>
      <c r="G27" s="16">
        <f t="shared" si="1"/>
        <v>21.749899032991379</v>
      </c>
      <c r="H27" s="17"/>
      <c r="I27" s="83"/>
      <c r="J27" t="s">
        <v>106</v>
      </c>
      <c r="K27" s="6">
        <v>8.1999999999999993</v>
      </c>
      <c r="L27" s="26">
        <f>L$26+K27</f>
        <v>153.55898353614887</v>
      </c>
      <c r="M27" s="6">
        <f t="shared" si="18"/>
        <v>247.12922879999999</v>
      </c>
      <c r="N27" s="6">
        <f t="shared" si="12"/>
        <v>8.1999999999999886</v>
      </c>
      <c r="O27" s="6">
        <f t="shared" si="13"/>
        <v>13.196620799999982</v>
      </c>
      <c r="P27" s="6">
        <f t="shared" si="19"/>
        <v>776.79688220790581</v>
      </c>
      <c r="Q27" s="6">
        <f t="shared" si="2"/>
        <v>1250.1334016000001</v>
      </c>
      <c r="R27" s="1">
        <v>-88</v>
      </c>
      <c r="S27" s="1">
        <v>60</v>
      </c>
      <c r="T27" s="1">
        <v>4</v>
      </c>
      <c r="U27" s="6">
        <f t="shared" si="14"/>
        <v>15</v>
      </c>
      <c r="V27" s="20">
        <v>1E-3</v>
      </c>
      <c r="W27" s="20">
        <v>8.0000000000000002E-3</v>
      </c>
      <c r="X27" s="21" t="s">
        <v>43</v>
      </c>
      <c r="Y27" s="22">
        <f t="shared" si="3"/>
        <v>0.125</v>
      </c>
      <c r="Z27" s="24"/>
      <c r="AA27" s="22"/>
      <c r="AB27" s="79">
        <f t="shared" si="4"/>
        <v>43628.031245793041</v>
      </c>
      <c r="AC27" s="79">
        <f t="shared" si="5"/>
        <v>43627.906245793041</v>
      </c>
      <c r="AD27" s="25">
        <f t="shared" si="15"/>
        <v>0.39582912637706613</v>
      </c>
      <c r="AE27" s="79">
        <f t="shared" si="6"/>
        <v>43628.031245793041</v>
      </c>
      <c r="AF27" s="79">
        <f t="shared" si="7"/>
        <v>43627.906245793041</v>
      </c>
      <c r="AG27" s="25">
        <f t="shared" si="16"/>
        <v>0.39582912637706613</v>
      </c>
      <c r="AH27" s="14">
        <f t="shared" si="8"/>
        <v>1.8328639999999976E-2</v>
      </c>
      <c r="AI27" s="14">
        <f t="shared" si="9"/>
        <v>9.1643199999999882E-4</v>
      </c>
      <c r="AJ27" s="14">
        <f t="shared" si="17"/>
        <v>1.9245071999999974E-2</v>
      </c>
      <c r="AK27" s="29"/>
      <c r="AL27" s="30"/>
      <c r="AM27" s="6"/>
      <c r="AN27" s="31"/>
      <c r="AO27" s="6">
        <f t="shared" si="10"/>
        <v>29.6</v>
      </c>
      <c r="AP27" s="74">
        <f t="shared" si="11"/>
        <v>1E-3</v>
      </c>
    </row>
    <row r="28" spans="1:42" x14ac:dyDescent="0.3">
      <c r="C28" s="14"/>
      <c r="D28" s="14"/>
      <c r="E28" s="14"/>
      <c r="F28" s="32"/>
      <c r="G28" s="16">
        <f t="shared" si="1"/>
        <v>22.48215055296896</v>
      </c>
      <c r="H28" s="17"/>
      <c r="I28" s="83"/>
      <c r="J28" t="s">
        <v>107</v>
      </c>
      <c r="K28" s="6">
        <v>21.2</v>
      </c>
      <c r="L28" s="26">
        <f t="shared" ref="L28:L34" si="21">L$26+K28</f>
        <v>166.55898353614887</v>
      </c>
      <c r="M28" s="6">
        <f t="shared" si="18"/>
        <v>268.05070080000002</v>
      </c>
      <c r="N28" s="6">
        <f t="shared" si="12"/>
        <v>13</v>
      </c>
      <c r="O28" s="6">
        <f t="shared" si="13"/>
        <v>20.921472000000001</v>
      </c>
      <c r="P28" s="6">
        <f t="shared" si="19"/>
        <v>763.79688220790581</v>
      </c>
      <c r="Q28" s="6">
        <f t="shared" si="2"/>
        <v>1229.2119296000001</v>
      </c>
      <c r="R28" s="1">
        <v>210</v>
      </c>
      <c r="S28" s="1">
        <v>410</v>
      </c>
      <c r="T28" s="1">
        <v>88</v>
      </c>
      <c r="U28" s="6">
        <f t="shared" si="14"/>
        <v>298</v>
      </c>
      <c r="V28" s="20">
        <v>5.0000000000000001E-3</v>
      </c>
      <c r="W28" s="20">
        <v>3.5999999999999997E-2</v>
      </c>
      <c r="X28" s="21" t="s">
        <v>43</v>
      </c>
      <c r="Y28" s="22">
        <f t="shared" si="3"/>
        <v>0.125</v>
      </c>
      <c r="Z28" s="24"/>
      <c r="AA28" s="22"/>
      <c r="AB28" s="79">
        <f t="shared" si="4"/>
        <v>43628.06175627304</v>
      </c>
      <c r="AC28" s="79">
        <f t="shared" si="5"/>
        <v>43627.93675627304</v>
      </c>
      <c r="AD28" s="25">
        <f t="shared" si="15"/>
        <v>0.426339606376132</v>
      </c>
      <c r="AE28" s="79">
        <f t="shared" si="6"/>
        <v>43628.06175627304</v>
      </c>
      <c r="AF28" s="79">
        <f t="shared" si="7"/>
        <v>43627.93675627304</v>
      </c>
      <c r="AG28" s="25">
        <f t="shared" si="16"/>
        <v>0.426339606376132</v>
      </c>
      <c r="AH28" s="14">
        <f t="shared" si="8"/>
        <v>2.9057600000000003E-2</v>
      </c>
      <c r="AI28" s="14">
        <f t="shared" si="9"/>
        <v>1.4528800000000001E-3</v>
      </c>
      <c r="AJ28" s="14">
        <f t="shared" si="17"/>
        <v>3.0510480000000003E-2</v>
      </c>
      <c r="AK28" s="29"/>
      <c r="AL28" s="30"/>
      <c r="AM28" s="6"/>
      <c r="AN28" s="31"/>
      <c r="AO28" s="6">
        <f t="shared" si="10"/>
        <v>28</v>
      </c>
      <c r="AP28" s="74">
        <f t="shared" si="11"/>
        <v>5.0000000000000001E-3</v>
      </c>
    </row>
    <row r="29" spans="1:42" x14ac:dyDescent="0.3">
      <c r="C29" s="14"/>
      <c r="D29" s="14"/>
      <c r="E29" s="14"/>
      <c r="F29" s="32"/>
      <c r="G29" s="16">
        <f t="shared" si="1"/>
        <v>22.882072536915075</v>
      </c>
      <c r="H29" s="17"/>
      <c r="I29" s="83"/>
      <c r="J29" t="s">
        <v>108</v>
      </c>
      <c r="K29">
        <v>28.3</v>
      </c>
      <c r="L29" s="26">
        <f t="shared" si="21"/>
        <v>173.6589835361489</v>
      </c>
      <c r="M29" s="6">
        <f t="shared" si="18"/>
        <v>279.47704320000003</v>
      </c>
      <c r="N29" s="6">
        <f t="shared" si="12"/>
        <v>7.1000000000000227</v>
      </c>
      <c r="O29" s="6">
        <f t="shared" si="13"/>
        <v>11.426342400000037</v>
      </c>
      <c r="P29" s="6">
        <f t="shared" si="19"/>
        <v>756.69688220790579</v>
      </c>
      <c r="Q29" s="6">
        <f t="shared" si="2"/>
        <v>1217.7855872</v>
      </c>
      <c r="R29" s="1">
        <v>343</v>
      </c>
      <c r="S29" s="1">
        <v>339</v>
      </c>
      <c r="T29" s="1">
        <v>220</v>
      </c>
      <c r="U29" s="6">
        <f t="shared" si="14"/>
        <v>133</v>
      </c>
      <c r="V29" s="20">
        <v>3.0000000000000001E-3</v>
      </c>
      <c r="W29" s="20">
        <v>4.5999999999999999E-2</v>
      </c>
      <c r="X29" s="21" t="s">
        <v>43</v>
      </c>
      <c r="Y29" s="22">
        <f t="shared" si="3"/>
        <v>0.125</v>
      </c>
      <c r="Z29" s="24"/>
      <c r="AA29" s="22"/>
      <c r="AB29" s="79">
        <f t="shared" si="4"/>
        <v>43628.078419689038</v>
      </c>
      <c r="AC29" s="79">
        <f t="shared" si="5"/>
        <v>43627.953419689038</v>
      </c>
      <c r="AD29" s="25">
        <f t="shared" si="15"/>
        <v>0.44300302237388678</v>
      </c>
      <c r="AE29" s="79">
        <f t="shared" si="6"/>
        <v>43628.078419689038</v>
      </c>
      <c r="AF29" s="79">
        <f t="shared" si="7"/>
        <v>43627.953419689038</v>
      </c>
      <c r="AG29" s="25">
        <f t="shared" si="16"/>
        <v>0.44300302237388678</v>
      </c>
      <c r="AH29" s="14">
        <f t="shared" si="8"/>
        <v>1.5869920000000051E-2</v>
      </c>
      <c r="AI29" s="14">
        <f t="shared" si="9"/>
        <v>7.9349600000000258E-4</v>
      </c>
      <c r="AJ29" s="14">
        <f t="shared" si="17"/>
        <v>1.6663416000000052E-2</v>
      </c>
      <c r="AK29" s="29"/>
      <c r="AL29" s="30"/>
      <c r="AM29" s="6"/>
      <c r="AN29" s="31"/>
      <c r="AO29" s="6">
        <f t="shared" si="10"/>
        <v>28.8</v>
      </c>
      <c r="AP29" s="74">
        <f t="shared" si="11"/>
        <v>3.0000000000000001E-3</v>
      </c>
    </row>
    <row r="30" spans="1:42" x14ac:dyDescent="0.3">
      <c r="C30" s="14"/>
      <c r="D30" s="14"/>
      <c r="E30" s="14"/>
      <c r="F30" s="32"/>
      <c r="G30" s="16">
        <f t="shared" si="1"/>
        <v>23.551497742999345</v>
      </c>
      <c r="H30" s="17"/>
      <c r="I30" s="83"/>
      <c r="J30" t="s">
        <v>109</v>
      </c>
      <c r="K30">
        <v>38.6</v>
      </c>
      <c r="L30" s="26">
        <f t="shared" si="21"/>
        <v>183.95898353614888</v>
      </c>
      <c r="M30" s="6">
        <f t="shared" si="18"/>
        <v>296.05328639999999</v>
      </c>
      <c r="N30" s="6">
        <f t="shared" si="12"/>
        <v>10.299999999999983</v>
      </c>
      <c r="O30" s="6">
        <f t="shared" si="13"/>
        <v>16.576243199999972</v>
      </c>
      <c r="P30" s="6">
        <f t="shared" si="19"/>
        <v>746.39688220790572</v>
      </c>
      <c r="Q30" s="6">
        <f t="shared" si="2"/>
        <v>1201.2093439999999</v>
      </c>
      <c r="R30" s="1">
        <v>1018</v>
      </c>
      <c r="S30" s="1">
        <v>693</v>
      </c>
      <c r="T30" s="1">
        <v>0</v>
      </c>
      <c r="U30" s="6">
        <f t="shared" si="14"/>
        <v>675</v>
      </c>
      <c r="V30" s="20">
        <v>0.01</v>
      </c>
      <c r="W30" s="20">
        <v>2.7E-2</v>
      </c>
      <c r="X30" s="21" t="s">
        <v>43</v>
      </c>
      <c r="Y30" s="22">
        <f t="shared" si="3"/>
        <v>0.125</v>
      </c>
      <c r="Z30" s="24"/>
      <c r="AA30" s="22"/>
      <c r="AB30" s="79">
        <f t="shared" si="4"/>
        <v>43628.106312405958</v>
      </c>
      <c r="AC30" s="79">
        <f t="shared" si="5"/>
        <v>43627.981312405958</v>
      </c>
      <c r="AD30" s="25">
        <f t="shared" si="15"/>
        <v>0.4708957392940647</v>
      </c>
      <c r="AE30" s="79">
        <f t="shared" si="6"/>
        <v>43628.106312405958</v>
      </c>
      <c r="AF30" s="79">
        <f t="shared" si="7"/>
        <v>43627.981312405958</v>
      </c>
      <c r="AG30" s="25">
        <f t="shared" si="16"/>
        <v>0.4708957392940647</v>
      </c>
      <c r="AH30" s="14">
        <f t="shared" si="8"/>
        <v>2.6564492307692266E-2</v>
      </c>
      <c r="AI30" s="14">
        <f t="shared" si="9"/>
        <v>1.3282246153846133E-3</v>
      </c>
      <c r="AJ30" s="14">
        <f t="shared" si="17"/>
        <v>2.789271692307688E-2</v>
      </c>
      <c r="AK30" s="29">
        <v>26</v>
      </c>
      <c r="AL30" s="30"/>
      <c r="AM30" s="6"/>
      <c r="AN30" s="31"/>
      <c r="AO30" s="6">
        <f t="shared" si="10"/>
        <v>26</v>
      </c>
      <c r="AP30" s="74">
        <f t="shared" si="11"/>
        <v>0.01</v>
      </c>
    </row>
    <row r="31" spans="1:42" x14ac:dyDescent="0.3">
      <c r="C31" s="14"/>
      <c r="D31" s="14"/>
      <c r="E31" s="14"/>
      <c r="F31" s="32"/>
      <c r="G31" s="16">
        <f t="shared" si="1"/>
        <v>23.833132942963857</v>
      </c>
      <c r="H31" s="17"/>
      <c r="I31" s="83"/>
      <c r="J31" t="s">
        <v>110</v>
      </c>
      <c r="K31">
        <v>43.6</v>
      </c>
      <c r="L31" s="26">
        <f t="shared" si="21"/>
        <v>188.95898353614888</v>
      </c>
      <c r="M31" s="6">
        <f t="shared" si="18"/>
        <v>304.10000639999998</v>
      </c>
      <c r="N31" s="6">
        <f t="shared" si="12"/>
        <v>5</v>
      </c>
      <c r="O31" s="6">
        <f t="shared" si="13"/>
        <v>8.0467200000000005</v>
      </c>
      <c r="P31" s="6">
        <f t="shared" si="19"/>
        <v>741.39688220790572</v>
      </c>
      <c r="Q31" s="6">
        <f t="shared" si="2"/>
        <v>1193.1626239999998</v>
      </c>
      <c r="R31" s="1">
        <v>1093</v>
      </c>
      <c r="S31" s="1">
        <v>173</v>
      </c>
      <c r="T31" s="1">
        <v>90</v>
      </c>
      <c r="U31" s="6">
        <f t="shared" si="14"/>
        <v>75</v>
      </c>
      <c r="V31" s="20">
        <v>4.0000000000000001E-3</v>
      </c>
      <c r="W31" s="20">
        <v>4.4999999999999998E-2</v>
      </c>
      <c r="X31" s="21" t="s">
        <v>43</v>
      </c>
      <c r="Y31" s="22">
        <f t="shared" si="3"/>
        <v>0.125</v>
      </c>
      <c r="Z31" s="24"/>
      <c r="AA31" s="22"/>
      <c r="AB31" s="79">
        <f t="shared" si="4"/>
        <v>43628.118047205957</v>
      </c>
      <c r="AC31" s="79">
        <f t="shared" si="5"/>
        <v>43627.993047205957</v>
      </c>
      <c r="AD31" s="25">
        <f t="shared" si="15"/>
        <v>0.48263053929258604</v>
      </c>
      <c r="AE31" s="79">
        <f t="shared" si="6"/>
        <v>43628.118047205957</v>
      </c>
      <c r="AF31" s="79">
        <f t="shared" si="7"/>
        <v>43627.993047205957</v>
      </c>
      <c r="AG31" s="25">
        <f t="shared" si="16"/>
        <v>0.48263053929258604</v>
      </c>
      <c r="AH31" s="14">
        <f t="shared" si="8"/>
        <v>1.1176E-2</v>
      </c>
      <c r="AI31" s="14">
        <f t="shared" si="9"/>
        <v>5.5880000000000003E-4</v>
      </c>
      <c r="AJ31" s="14">
        <f t="shared" si="17"/>
        <v>1.17348E-2</v>
      </c>
      <c r="AK31" s="29"/>
      <c r="AL31" s="30"/>
      <c r="AM31" s="6"/>
      <c r="AN31" s="31"/>
      <c r="AO31" s="6">
        <f t="shared" si="10"/>
        <v>28.4</v>
      </c>
      <c r="AP31" s="74">
        <f t="shared" si="11"/>
        <v>4.0000000000000001E-3</v>
      </c>
    </row>
    <row r="32" spans="1:42" x14ac:dyDescent="0.3">
      <c r="C32" s="14"/>
      <c r="D32" s="14"/>
      <c r="E32" s="14"/>
      <c r="F32" s="32"/>
      <c r="G32" s="16">
        <f t="shared" si="1"/>
        <v>0.79069262294797227</v>
      </c>
      <c r="H32" s="17"/>
      <c r="I32" s="83"/>
      <c r="J32" t="s">
        <v>113</v>
      </c>
      <c r="K32">
        <v>60.6</v>
      </c>
      <c r="L32" s="26">
        <f t="shared" si="21"/>
        <v>205.95898353614888</v>
      </c>
      <c r="M32" s="6">
        <f t="shared" si="18"/>
        <v>331.45885440000001</v>
      </c>
      <c r="N32" s="6">
        <f t="shared" si="12"/>
        <v>17</v>
      </c>
      <c r="O32" s="6">
        <f t="shared" si="13"/>
        <v>27.358848000000002</v>
      </c>
      <c r="P32" s="6">
        <f t="shared" si="19"/>
        <v>724.39688220790572</v>
      </c>
      <c r="Q32" s="6">
        <f t="shared" si="2"/>
        <v>1165.803776</v>
      </c>
      <c r="R32" s="1">
        <v>262</v>
      </c>
      <c r="S32" s="1">
        <v>209</v>
      </c>
      <c r="T32" s="1">
        <v>1044</v>
      </c>
      <c r="U32" s="6">
        <f t="shared" si="14"/>
        <v>-831</v>
      </c>
      <c r="V32" s="20">
        <v>-8.9999999999999993E-3</v>
      </c>
      <c r="W32" s="20">
        <v>2.3E-2</v>
      </c>
      <c r="X32" s="21" t="s">
        <v>43</v>
      </c>
      <c r="Y32" s="22">
        <f t="shared" si="3"/>
        <v>0.125</v>
      </c>
      <c r="Z32" s="24"/>
      <c r="AA32" s="22"/>
      <c r="AB32" s="79">
        <f t="shared" si="4"/>
        <v>43628.157945525956</v>
      </c>
      <c r="AC32" s="79">
        <f t="shared" si="5"/>
        <v>43628.032945525956</v>
      </c>
      <c r="AD32" s="25">
        <f t="shared" si="15"/>
        <v>0.52252885929192416</v>
      </c>
      <c r="AE32" s="79">
        <f t="shared" si="6"/>
        <v>43628.157945525956</v>
      </c>
      <c r="AF32" s="79">
        <f t="shared" si="7"/>
        <v>43628.032945525956</v>
      </c>
      <c r="AG32" s="25">
        <f t="shared" si="16"/>
        <v>0.52252885929192416</v>
      </c>
      <c r="AH32" s="14">
        <f t="shared" si="8"/>
        <v>3.7998400000000002E-2</v>
      </c>
      <c r="AI32" s="14">
        <f t="shared" si="9"/>
        <v>1.8999200000000003E-3</v>
      </c>
      <c r="AJ32" s="14">
        <f t="shared" si="17"/>
        <v>3.9898320000000001E-2</v>
      </c>
      <c r="AK32" s="29">
        <v>30</v>
      </c>
      <c r="AL32" s="30"/>
      <c r="AM32" s="6"/>
      <c r="AN32" s="31"/>
      <c r="AO32" s="6">
        <f t="shared" si="10"/>
        <v>34.950000000000003</v>
      </c>
      <c r="AP32" s="74">
        <f t="shared" si="11"/>
        <v>-8.9999999999999993E-3</v>
      </c>
    </row>
    <row r="33" spans="1:42" x14ac:dyDescent="0.3">
      <c r="C33" s="14"/>
      <c r="D33" s="14"/>
      <c r="E33" s="14"/>
      <c r="F33" s="32"/>
      <c r="G33" s="16">
        <f t="shared" si="1"/>
        <v>1.4384535829885863</v>
      </c>
      <c r="H33" s="17"/>
      <c r="I33" s="83"/>
      <c r="J33" t="s">
        <v>111</v>
      </c>
      <c r="K33">
        <v>72.099999999999994</v>
      </c>
      <c r="L33" s="26">
        <f t="shared" si="21"/>
        <v>217.45898353614888</v>
      </c>
      <c r="M33" s="6">
        <f t="shared" si="18"/>
        <v>349.9663104</v>
      </c>
      <c r="N33" s="6">
        <f t="shared" si="12"/>
        <v>11.5</v>
      </c>
      <c r="O33" s="6">
        <f t="shared" si="13"/>
        <v>18.507456000000001</v>
      </c>
      <c r="P33" s="6">
        <f t="shared" si="19"/>
        <v>712.89688220790572</v>
      </c>
      <c r="Q33" s="6">
        <f t="shared" si="2"/>
        <v>1147.2963199999999</v>
      </c>
      <c r="R33" s="1">
        <v>238</v>
      </c>
      <c r="S33" s="1">
        <v>161</v>
      </c>
      <c r="T33" s="1">
        <v>190</v>
      </c>
      <c r="U33" s="6">
        <f t="shared" si="14"/>
        <v>-24</v>
      </c>
      <c r="V33" s="20">
        <v>0</v>
      </c>
      <c r="W33" s="20">
        <v>5.0999999999999997E-2</v>
      </c>
      <c r="X33" s="21" t="s">
        <v>43</v>
      </c>
      <c r="Y33" s="22">
        <f t="shared" si="3"/>
        <v>0.125</v>
      </c>
      <c r="Z33" s="24"/>
      <c r="AA33" s="22"/>
      <c r="AB33" s="79">
        <f t="shared" si="4"/>
        <v>43628.184935565958</v>
      </c>
      <c r="AC33" s="79">
        <f t="shared" si="5"/>
        <v>43628.059935565958</v>
      </c>
      <c r="AD33" s="25">
        <f t="shared" si="15"/>
        <v>0.54951889929361641</v>
      </c>
      <c r="AE33" s="79">
        <f t="shared" si="6"/>
        <v>43628.184935565958</v>
      </c>
      <c r="AF33" s="79">
        <f t="shared" si="7"/>
        <v>43628.059935565958</v>
      </c>
      <c r="AG33" s="25">
        <f t="shared" si="16"/>
        <v>0.54951889929361641</v>
      </c>
      <c r="AH33" s="14">
        <f t="shared" si="8"/>
        <v>2.57048E-2</v>
      </c>
      <c r="AI33" s="14">
        <f t="shared" si="9"/>
        <v>1.28524E-3</v>
      </c>
      <c r="AJ33" s="14">
        <f t="shared" si="17"/>
        <v>2.699004E-2</v>
      </c>
      <c r="AK33" s="29"/>
      <c r="AL33" s="30"/>
      <c r="AM33" s="6"/>
      <c r="AN33" s="31"/>
      <c r="AO33" s="6">
        <f t="shared" si="10"/>
        <v>30</v>
      </c>
      <c r="AP33" s="74">
        <f t="shared" si="11"/>
        <v>0</v>
      </c>
    </row>
    <row r="34" spans="1:42" x14ac:dyDescent="0.3">
      <c r="C34" s="14"/>
      <c r="D34" s="14"/>
      <c r="E34" s="14"/>
      <c r="F34" s="32"/>
      <c r="G34" s="16">
        <f t="shared" si="1"/>
        <v>2.187603214988485</v>
      </c>
      <c r="H34" s="17"/>
      <c r="I34" s="83"/>
      <c r="J34" t="s">
        <v>112</v>
      </c>
      <c r="K34">
        <v>85.4</v>
      </c>
      <c r="L34" s="26">
        <f t="shared" si="21"/>
        <v>230.75898353614889</v>
      </c>
      <c r="M34" s="6">
        <f t="shared" si="18"/>
        <v>371.37058560000003</v>
      </c>
      <c r="N34" s="6">
        <f t="shared" si="12"/>
        <v>13.300000000000011</v>
      </c>
      <c r="O34" s="6">
        <f t="shared" si="13"/>
        <v>21.404275200000018</v>
      </c>
      <c r="P34" s="6">
        <f t="shared" si="19"/>
        <v>699.59688220790576</v>
      </c>
      <c r="Q34" s="6">
        <f t="shared" si="2"/>
        <v>1125.8920447999999</v>
      </c>
      <c r="R34" s="1">
        <v>262</v>
      </c>
      <c r="S34" s="1">
        <v>174</v>
      </c>
      <c r="T34" s="1">
        <v>167</v>
      </c>
      <c r="U34" s="6">
        <f t="shared" si="14"/>
        <v>24</v>
      </c>
      <c r="V34" s="20">
        <v>0</v>
      </c>
      <c r="W34" s="20">
        <v>4.1000000000000002E-2</v>
      </c>
      <c r="X34" s="21" t="s">
        <v>43</v>
      </c>
      <c r="Y34" s="22">
        <f t="shared" si="3"/>
        <v>0.125</v>
      </c>
      <c r="Z34" s="24"/>
      <c r="AA34" s="22"/>
      <c r="AB34" s="79">
        <f t="shared" si="4"/>
        <v>43628.216150133958</v>
      </c>
      <c r="AC34" s="79">
        <f t="shared" si="5"/>
        <v>43628.091150133958</v>
      </c>
      <c r="AD34" s="25">
        <f t="shared" si="15"/>
        <v>0.58073346729361219</v>
      </c>
      <c r="AE34" s="79">
        <f t="shared" si="6"/>
        <v>43628.216150133958</v>
      </c>
      <c r="AF34" s="79">
        <f t="shared" si="7"/>
        <v>43628.091150133958</v>
      </c>
      <c r="AG34" s="25">
        <f t="shared" si="16"/>
        <v>0.58073346729361219</v>
      </c>
      <c r="AH34" s="14">
        <f t="shared" si="8"/>
        <v>2.9728160000000028E-2</v>
      </c>
      <c r="AI34" s="14">
        <f t="shared" si="9"/>
        <v>1.4864080000000016E-3</v>
      </c>
      <c r="AJ34" s="14">
        <f t="shared" si="17"/>
        <v>3.1214568000000029E-2</v>
      </c>
      <c r="AK34" s="29"/>
      <c r="AL34" s="30"/>
      <c r="AM34" s="6"/>
      <c r="AN34" s="31"/>
      <c r="AO34" s="6">
        <f t="shared" si="10"/>
        <v>30</v>
      </c>
      <c r="AP34" s="74">
        <f t="shared" si="11"/>
        <v>0</v>
      </c>
    </row>
    <row r="35" spans="1:42" x14ac:dyDescent="0.3">
      <c r="A35" t="s">
        <v>14</v>
      </c>
      <c r="B35">
        <v>1</v>
      </c>
      <c r="C35" s="14">
        <v>0.19444444444444445</v>
      </c>
      <c r="D35" s="14">
        <f>SUM(AJ27:AJ35)</f>
        <v>0.21396314225641028</v>
      </c>
      <c r="E35" s="14"/>
      <c r="F35" s="32"/>
      <c r="G35" s="16">
        <f t="shared" si="1"/>
        <v>2.4231327189481817</v>
      </c>
      <c r="H35" s="17"/>
      <c r="I35" s="83"/>
      <c r="J35" t="s">
        <v>28</v>
      </c>
      <c r="K35" s="6">
        <v>89.7</v>
      </c>
      <c r="L35" s="26">
        <v>234.94044778493597</v>
      </c>
      <c r="M35" s="6">
        <f t="shared" si="18"/>
        <v>378.1</v>
      </c>
      <c r="N35" s="6">
        <f t="shared" si="12"/>
        <v>4.1814642487870799</v>
      </c>
      <c r="O35" s="6">
        <f t="shared" si="13"/>
        <v>6.7294143999999951</v>
      </c>
      <c r="P35" s="6">
        <f t="shared" si="19"/>
        <v>695.41541795911871</v>
      </c>
      <c r="Q35" s="6">
        <f t="shared" si="2"/>
        <v>1119.1626304000001</v>
      </c>
      <c r="R35" s="1">
        <v>272</v>
      </c>
      <c r="S35" s="1">
        <v>16</v>
      </c>
      <c r="T35" s="1">
        <v>6</v>
      </c>
      <c r="U35" s="6">
        <f t="shared" si="14"/>
        <v>10</v>
      </c>
      <c r="V35" s="20">
        <v>0</v>
      </c>
      <c r="W35" s="20">
        <v>7.0000000000000001E-3</v>
      </c>
      <c r="X35" s="21" t="s">
        <v>43</v>
      </c>
      <c r="Y35" s="22">
        <f t="shared" si="3"/>
        <v>0.125</v>
      </c>
      <c r="Z35" s="24"/>
      <c r="AA35" s="22"/>
      <c r="AB35" s="79">
        <f t="shared" si="4"/>
        <v>43628.22596386329</v>
      </c>
      <c r="AC35" s="79">
        <f t="shared" si="5"/>
        <v>43628.10096386329</v>
      </c>
      <c r="AD35" s="25">
        <f t="shared" si="15"/>
        <v>0.59054719662526622</v>
      </c>
      <c r="AE35" s="79">
        <f t="shared" si="6"/>
        <v>43628.22596386329</v>
      </c>
      <c r="AF35" s="79">
        <f t="shared" si="7"/>
        <v>43628.10096386329</v>
      </c>
      <c r="AG35" s="25">
        <f t="shared" si="16"/>
        <v>0.59054719662526622</v>
      </c>
      <c r="AH35" s="14">
        <f t="shared" si="8"/>
        <v>9.3464088888888814E-3</v>
      </c>
      <c r="AI35" s="14">
        <f t="shared" si="9"/>
        <v>4.673204444444441E-4</v>
      </c>
      <c r="AJ35" s="14">
        <f t="shared" si="17"/>
        <v>9.8137293333333247E-3</v>
      </c>
      <c r="AK35" s="29"/>
      <c r="AL35" s="30"/>
      <c r="AM35" s="6"/>
      <c r="AN35" s="31"/>
      <c r="AO35" s="6">
        <f t="shared" si="10"/>
        <v>30</v>
      </c>
      <c r="AP35" s="74">
        <f t="shared" si="11"/>
        <v>0</v>
      </c>
    </row>
    <row r="36" spans="1:42" x14ac:dyDescent="0.3">
      <c r="C36" s="14"/>
      <c r="D36" s="14"/>
      <c r="E36" s="14"/>
      <c r="F36" s="32"/>
      <c r="G36" s="16">
        <f t="shared" si="1"/>
        <v>4.3720483029610477</v>
      </c>
      <c r="H36" s="17"/>
      <c r="I36" s="83"/>
      <c r="J36" t="s">
        <v>115</v>
      </c>
      <c r="K36" s="6">
        <v>34.6</v>
      </c>
      <c r="L36" s="26">
        <f>L$35+K36</f>
        <v>269.54044778493596</v>
      </c>
      <c r="M36" s="6">
        <f t="shared" si="18"/>
        <v>433.78330240000003</v>
      </c>
      <c r="N36" s="6">
        <f t="shared" si="12"/>
        <v>34.599999999999994</v>
      </c>
      <c r="O36" s="6">
        <f t="shared" si="13"/>
        <v>55.683302399999995</v>
      </c>
      <c r="P36" s="6">
        <f t="shared" si="19"/>
        <v>660.81541795911869</v>
      </c>
      <c r="Q36" s="6">
        <f t="shared" si="2"/>
        <v>1063.4793279999999</v>
      </c>
      <c r="R36" s="1">
        <v>431</v>
      </c>
      <c r="S36" s="1">
        <v>702</v>
      </c>
      <c r="T36" s="1">
        <v>544</v>
      </c>
      <c r="U36" s="6">
        <f t="shared" si="14"/>
        <v>159</v>
      </c>
      <c r="V36" s="20">
        <v>1E-3</v>
      </c>
      <c r="W36" s="20">
        <v>5.2999999999999999E-2</v>
      </c>
      <c r="X36" s="21" t="s">
        <v>43</v>
      </c>
      <c r="Y36" s="22">
        <f t="shared" si="3"/>
        <v>0.125</v>
      </c>
      <c r="Z36" s="24"/>
      <c r="AA36" s="22"/>
      <c r="AB36" s="79">
        <f t="shared" si="4"/>
        <v>43628.30716867929</v>
      </c>
      <c r="AC36" s="79">
        <f t="shared" si="5"/>
        <v>43628.18216867929</v>
      </c>
      <c r="AD36" s="25">
        <f t="shared" si="15"/>
        <v>0.67175201262580231</v>
      </c>
      <c r="AE36" s="79">
        <f t="shared" si="6"/>
        <v>43628.30716867929</v>
      </c>
      <c r="AF36" s="79">
        <f t="shared" si="7"/>
        <v>43628.18216867929</v>
      </c>
      <c r="AG36" s="25">
        <f t="shared" si="16"/>
        <v>0.67175201262580231</v>
      </c>
      <c r="AH36" s="14">
        <f t="shared" si="8"/>
        <v>7.7337919999999991E-2</v>
      </c>
      <c r="AI36" s="14">
        <f t="shared" si="9"/>
        <v>3.8668959999999999E-3</v>
      </c>
      <c r="AJ36" s="14">
        <f t="shared" si="17"/>
        <v>8.1204815999999985E-2</v>
      </c>
      <c r="AK36" s="29"/>
      <c r="AL36" s="30"/>
      <c r="AM36" s="6"/>
      <c r="AN36" s="31">
        <v>0</v>
      </c>
      <c r="AO36" s="6">
        <f t="shared" si="10"/>
        <v>29.6</v>
      </c>
      <c r="AP36" s="74">
        <f t="shared" si="11"/>
        <v>1E-3</v>
      </c>
    </row>
    <row r="37" spans="1:42" x14ac:dyDescent="0.3">
      <c r="C37" s="14"/>
      <c r="D37" s="14"/>
      <c r="E37" s="14"/>
      <c r="F37" s="32"/>
      <c r="G37" s="16">
        <f t="shared" si="1"/>
        <v>4.5241313109872863</v>
      </c>
      <c r="H37" s="17"/>
      <c r="I37" s="83"/>
      <c r="J37" t="s">
        <v>114</v>
      </c>
      <c r="K37" s="6">
        <v>37.299999999999997</v>
      </c>
      <c r="L37" s="26">
        <f t="shared" ref="L37:L40" si="22">L$35+K37</f>
        <v>272.24044778493595</v>
      </c>
      <c r="M37" s="6">
        <f t="shared" si="18"/>
        <v>438.1285312</v>
      </c>
      <c r="N37" s="6">
        <f t="shared" si="12"/>
        <v>2.6999999999999886</v>
      </c>
      <c r="O37" s="6">
        <f t="shared" si="13"/>
        <v>4.3452287999999823</v>
      </c>
      <c r="P37" s="6">
        <f t="shared" si="19"/>
        <v>658.11541795911876</v>
      </c>
      <c r="Q37" s="6">
        <f t="shared" si="2"/>
        <v>1059.1340992</v>
      </c>
      <c r="R37" s="1">
        <v>338</v>
      </c>
      <c r="S37" s="1">
        <v>13</v>
      </c>
      <c r="T37" s="1">
        <v>118</v>
      </c>
      <c r="U37" s="6">
        <f t="shared" si="14"/>
        <v>-93</v>
      </c>
      <c r="V37" s="20">
        <v>-8.9999999999999993E-3</v>
      </c>
      <c r="W37" s="20">
        <v>4.0000000000000001E-3</v>
      </c>
      <c r="X37" s="21" t="s">
        <v>44</v>
      </c>
      <c r="Y37" s="22">
        <f t="shared" si="3"/>
        <v>0.125</v>
      </c>
      <c r="Z37" s="24"/>
      <c r="AA37" s="22"/>
      <c r="AB37" s="79">
        <f t="shared" si="4"/>
        <v>43628.313505471291</v>
      </c>
      <c r="AC37" s="79">
        <f t="shared" si="5"/>
        <v>43628.188505471291</v>
      </c>
      <c r="AD37" s="25">
        <f t="shared" si="15"/>
        <v>0.67808880462689558</v>
      </c>
      <c r="AE37" s="79">
        <f t="shared" si="6"/>
        <v>43628.313505471291</v>
      </c>
      <c r="AF37" s="79">
        <f t="shared" si="7"/>
        <v>43628.188505471291</v>
      </c>
      <c r="AG37" s="25">
        <f t="shared" si="16"/>
        <v>0.67808880462689558</v>
      </c>
      <c r="AH37" s="14">
        <f t="shared" si="8"/>
        <v>6.035039999999975E-3</v>
      </c>
      <c r="AI37" s="14">
        <f t="shared" si="9"/>
        <v>3.0175199999999877E-4</v>
      </c>
      <c r="AJ37" s="14">
        <f t="shared" si="17"/>
        <v>6.3367919999999739E-3</v>
      </c>
      <c r="AK37" s="29"/>
      <c r="AL37" s="30"/>
      <c r="AM37" s="6"/>
      <c r="AN37" s="31"/>
      <c r="AO37" s="6">
        <f t="shared" si="10"/>
        <v>34.950000000000003</v>
      </c>
      <c r="AP37" s="74">
        <f t="shared" si="11"/>
        <v>-8.9999999999999993E-3</v>
      </c>
    </row>
    <row r="38" spans="1:42" x14ac:dyDescent="0.3">
      <c r="C38" s="14"/>
      <c r="D38" s="14"/>
      <c r="E38" s="14"/>
      <c r="F38" s="32"/>
      <c r="G38" s="16">
        <f t="shared" si="1"/>
        <v>4.6705816149478778</v>
      </c>
      <c r="H38" s="17"/>
      <c r="I38" s="83"/>
      <c r="J38" t="s">
        <v>120</v>
      </c>
      <c r="K38" s="6">
        <v>39.9</v>
      </c>
      <c r="L38" s="26">
        <f t="shared" si="22"/>
        <v>274.84044778493598</v>
      </c>
      <c r="M38" s="6">
        <f t="shared" si="18"/>
        <v>442.31282560000005</v>
      </c>
      <c r="N38" s="6">
        <f t="shared" si="12"/>
        <v>2.6000000000000227</v>
      </c>
      <c r="O38" s="6">
        <f t="shared" si="13"/>
        <v>4.1842944000000371</v>
      </c>
      <c r="P38" s="6">
        <f t="shared" si="19"/>
        <v>655.51541795911862</v>
      </c>
      <c r="Q38" s="6">
        <f t="shared" si="2"/>
        <v>1054.9498047999998</v>
      </c>
      <c r="R38" s="1">
        <v>337</v>
      </c>
      <c r="S38" s="1">
        <v>13</v>
      </c>
      <c r="T38" s="1">
        <v>9</v>
      </c>
      <c r="U38" s="6">
        <f t="shared" si="14"/>
        <v>-1</v>
      </c>
      <c r="V38" s="20">
        <v>-3.0000000000000001E-3</v>
      </c>
      <c r="W38" s="20">
        <v>0</v>
      </c>
      <c r="X38" s="21" t="s">
        <v>44</v>
      </c>
      <c r="Y38" s="22">
        <f t="shared" si="3"/>
        <v>0.125</v>
      </c>
      <c r="Z38" s="24"/>
      <c r="AA38" s="22"/>
      <c r="AB38" s="79">
        <f t="shared" si="4"/>
        <v>43628.319607567289</v>
      </c>
      <c r="AC38" s="79">
        <f t="shared" si="5"/>
        <v>43628.194607567289</v>
      </c>
      <c r="AD38" s="25">
        <f t="shared" si="15"/>
        <v>0.68419090062525356</v>
      </c>
      <c r="AE38" s="79">
        <f t="shared" si="6"/>
        <v>43628.319607567289</v>
      </c>
      <c r="AF38" s="79">
        <f t="shared" si="7"/>
        <v>43628.194607567289</v>
      </c>
      <c r="AG38" s="25">
        <f t="shared" si="16"/>
        <v>0.68419090062525356</v>
      </c>
      <c r="AH38" s="14">
        <f t="shared" si="8"/>
        <v>5.8115200000000517E-3</v>
      </c>
      <c r="AI38" s="14">
        <f t="shared" si="9"/>
        <v>2.9057600000000262E-4</v>
      </c>
      <c r="AJ38" s="14">
        <f t="shared" si="17"/>
        <v>6.1020960000000542E-3</v>
      </c>
      <c r="AK38" s="29"/>
      <c r="AL38" s="30"/>
      <c r="AM38" s="6"/>
      <c r="AN38" s="31"/>
      <c r="AO38" s="6">
        <f t="shared" si="10"/>
        <v>31.65</v>
      </c>
      <c r="AP38" s="74">
        <f t="shared" si="11"/>
        <v>-3.0000000000000001E-3</v>
      </c>
    </row>
    <row r="39" spans="1:42" x14ac:dyDescent="0.3">
      <c r="C39" s="14"/>
      <c r="D39" s="14"/>
      <c r="E39" s="14"/>
      <c r="F39" s="32"/>
      <c r="G39" s="16">
        <f t="shared" si="1"/>
        <v>5.1606268628966063</v>
      </c>
      <c r="H39" s="17"/>
      <c r="I39" s="83"/>
      <c r="J39" t="s">
        <v>121</v>
      </c>
      <c r="K39" s="6">
        <v>48.6</v>
      </c>
      <c r="L39" s="26">
        <f t="shared" si="22"/>
        <v>283.54044778493596</v>
      </c>
      <c r="M39" s="6">
        <f t="shared" si="18"/>
        <v>456.31411840000004</v>
      </c>
      <c r="N39" s="6">
        <f t="shared" si="12"/>
        <v>8.6999999999999886</v>
      </c>
      <c r="O39" s="6">
        <f t="shared" si="13"/>
        <v>14.001292799999982</v>
      </c>
      <c r="P39" s="6">
        <f t="shared" si="19"/>
        <v>646.81541795911869</v>
      </c>
      <c r="Q39" s="6">
        <f t="shared" si="2"/>
        <v>1040.9485119999999</v>
      </c>
      <c r="R39" s="1">
        <v>365</v>
      </c>
      <c r="S39" s="1">
        <v>41</v>
      </c>
      <c r="T39" s="1">
        <v>17</v>
      </c>
      <c r="U39" s="6">
        <f t="shared" si="14"/>
        <v>28</v>
      </c>
      <c r="V39" s="20">
        <v>1E-3</v>
      </c>
      <c r="W39" s="20">
        <v>5.0000000000000001E-3</v>
      </c>
      <c r="X39" s="21" t="s">
        <v>44</v>
      </c>
      <c r="Y39" s="22">
        <f t="shared" si="3"/>
        <v>0.125</v>
      </c>
      <c r="Z39" s="24"/>
      <c r="AA39" s="22"/>
      <c r="AB39" s="79">
        <f t="shared" si="4"/>
        <v>43628.340026119287</v>
      </c>
      <c r="AC39" s="79">
        <f t="shared" si="5"/>
        <v>43628.215026119287</v>
      </c>
      <c r="AD39" s="25">
        <f t="shared" si="15"/>
        <v>0.70460945262311725</v>
      </c>
      <c r="AE39" s="79">
        <f t="shared" si="6"/>
        <v>43628.340026119287</v>
      </c>
      <c r="AF39" s="79">
        <f t="shared" si="7"/>
        <v>43628.215026119287</v>
      </c>
      <c r="AG39" s="25">
        <f t="shared" si="16"/>
        <v>0.70460945262311725</v>
      </c>
      <c r="AH39" s="14">
        <f t="shared" si="8"/>
        <v>1.9446239999999976E-2</v>
      </c>
      <c r="AI39" s="14">
        <f t="shared" si="9"/>
        <v>9.7231199999999883E-4</v>
      </c>
      <c r="AJ39" s="14">
        <f t="shared" si="17"/>
        <v>2.0418551999999975E-2</v>
      </c>
      <c r="AK39" s="29"/>
      <c r="AL39" s="30"/>
      <c r="AM39" s="6"/>
      <c r="AN39" s="31"/>
      <c r="AO39" s="6">
        <f t="shared" si="10"/>
        <v>29.6</v>
      </c>
      <c r="AP39" s="74">
        <f t="shared" si="11"/>
        <v>1E-3</v>
      </c>
    </row>
    <row r="40" spans="1:42" x14ac:dyDescent="0.3">
      <c r="C40" s="14"/>
      <c r="D40" s="14"/>
      <c r="E40" s="14"/>
      <c r="F40" s="32"/>
      <c r="G40" s="16">
        <f t="shared" si="1"/>
        <v>5.2901790548348799</v>
      </c>
      <c r="H40" s="17"/>
      <c r="I40" s="83"/>
      <c r="J40" t="s">
        <v>122</v>
      </c>
      <c r="K40" s="6">
        <v>50.9</v>
      </c>
      <c r="L40" s="26">
        <f t="shared" si="22"/>
        <v>285.84044778493598</v>
      </c>
      <c r="M40" s="6">
        <f t="shared" si="18"/>
        <v>460.0156096</v>
      </c>
      <c r="N40" s="6">
        <f t="shared" si="12"/>
        <v>2.3000000000000114</v>
      </c>
      <c r="O40" s="6">
        <f t="shared" si="13"/>
        <v>3.7014912000000186</v>
      </c>
      <c r="P40" s="6">
        <f t="shared" si="19"/>
        <v>644.51541795911862</v>
      </c>
      <c r="Q40" s="6">
        <f t="shared" si="2"/>
        <v>1037.2470208</v>
      </c>
      <c r="R40" s="1">
        <v>423</v>
      </c>
      <c r="S40" s="1">
        <v>65</v>
      </c>
      <c r="T40" s="1">
        <v>6</v>
      </c>
      <c r="U40" s="6">
        <f t="shared" si="14"/>
        <v>58</v>
      </c>
      <c r="V40" s="20">
        <v>5.0000000000000001E-3</v>
      </c>
      <c r="W40" s="20">
        <v>0.03</v>
      </c>
      <c r="X40" s="21" t="s">
        <v>44</v>
      </c>
      <c r="Y40" s="22">
        <f t="shared" si="3"/>
        <v>0.125</v>
      </c>
      <c r="Z40" s="24"/>
      <c r="AA40" s="22"/>
      <c r="AB40" s="79">
        <f t="shared" si="4"/>
        <v>43628.345424127285</v>
      </c>
      <c r="AC40" s="79">
        <f t="shared" si="5"/>
        <v>43628.220424127285</v>
      </c>
      <c r="AD40" s="25">
        <f t="shared" si="15"/>
        <v>0.71000746062054532</v>
      </c>
      <c r="AE40" s="79">
        <f t="shared" si="6"/>
        <v>43628.345424127285</v>
      </c>
      <c r="AF40" s="79">
        <f t="shared" si="7"/>
        <v>43628.220424127285</v>
      </c>
      <c r="AG40" s="25">
        <f t="shared" si="16"/>
        <v>0.71000746062054532</v>
      </c>
      <c r="AH40" s="14">
        <f t="shared" si="8"/>
        <v>5.140960000000026E-3</v>
      </c>
      <c r="AI40" s="14">
        <f t="shared" si="9"/>
        <v>2.5704800000000131E-4</v>
      </c>
      <c r="AJ40" s="14">
        <f t="shared" si="17"/>
        <v>5.398008000000027E-3</v>
      </c>
      <c r="AK40" s="29"/>
      <c r="AL40" s="30"/>
      <c r="AM40" s="6"/>
      <c r="AN40" s="31"/>
      <c r="AO40" s="6">
        <f t="shared" si="10"/>
        <v>28</v>
      </c>
      <c r="AP40" s="74">
        <f t="shared" si="11"/>
        <v>5.0000000000000001E-3</v>
      </c>
    </row>
    <row r="41" spans="1:42" x14ac:dyDescent="0.3">
      <c r="A41" t="s">
        <v>15</v>
      </c>
      <c r="B41">
        <v>1</v>
      </c>
      <c r="C41" s="14">
        <v>0.11041666666666666</v>
      </c>
      <c r="D41" s="14">
        <f>SUM(AJ36:AJ41)</f>
        <v>0.25602083333333325</v>
      </c>
      <c r="E41" s="14"/>
      <c r="F41" s="32"/>
      <c r="G41" s="16">
        <f t="shared" si="1"/>
        <v>8.5676327188848518</v>
      </c>
      <c r="H41" s="17"/>
      <c r="I41" s="83"/>
      <c r="J41" t="s">
        <v>124</v>
      </c>
      <c r="K41" s="6">
        <v>51.4</v>
      </c>
      <c r="L41" s="26">
        <v>286.32784538296346</v>
      </c>
      <c r="M41" s="6">
        <f t="shared" si="18"/>
        <v>460.79999999999995</v>
      </c>
      <c r="N41" s="6">
        <f t="shared" si="12"/>
        <v>0.48739759802748495</v>
      </c>
      <c r="O41" s="6">
        <f t="shared" si="13"/>
        <v>0.78439039999994475</v>
      </c>
      <c r="P41" s="6">
        <f t="shared" si="19"/>
        <v>644.02802036109119</v>
      </c>
      <c r="Q41" s="6">
        <f t="shared" si="2"/>
        <v>1036.4626304000001</v>
      </c>
      <c r="R41" s="1">
        <v>419</v>
      </c>
      <c r="S41" s="1">
        <v>0</v>
      </c>
      <c r="T41" s="1">
        <v>4</v>
      </c>
      <c r="U41" s="6">
        <f t="shared" si="14"/>
        <v>-4</v>
      </c>
      <c r="V41" s="20">
        <v>0</v>
      </c>
      <c r="W41" s="20">
        <v>0</v>
      </c>
      <c r="X41" s="21" t="s">
        <v>44</v>
      </c>
      <c r="Y41" s="22">
        <f t="shared" si="3"/>
        <v>0.125</v>
      </c>
      <c r="Z41" s="24"/>
      <c r="AA41" s="22"/>
      <c r="AB41" s="79">
        <f t="shared" si="4"/>
        <v>43628.48198469662</v>
      </c>
      <c r="AC41" s="79">
        <f t="shared" si="5"/>
        <v>43628.35698469662</v>
      </c>
      <c r="AD41" s="25">
        <f t="shared" si="15"/>
        <v>0.84656802995596081</v>
      </c>
      <c r="AE41" s="79">
        <f t="shared" si="6"/>
        <v>43628.48198469662</v>
      </c>
      <c r="AF41" s="79">
        <f t="shared" si="7"/>
        <v>43628.35698469662</v>
      </c>
      <c r="AG41" s="25">
        <f t="shared" si="16"/>
        <v>0.84656802995596081</v>
      </c>
      <c r="AH41" s="14">
        <f t="shared" si="8"/>
        <v>1.0894311111110343E-3</v>
      </c>
      <c r="AI41" s="14">
        <f t="shared" si="9"/>
        <v>0.1354711382222222</v>
      </c>
      <c r="AJ41" s="14">
        <f t="shared" si="17"/>
        <v>0.13656056933333324</v>
      </c>
      <c r="AK41" s="29"/>
      <c r="AL41" s="30"/>
      <c r="AM41" s="6">
        <v>15</v>
      </c>
      <c r="AN41" s="31">
        <v>180</v>
      </c>
      <c r="AO41" s="6">
        <f t="shared" si="10"/>
        <v>30</v>
      </c>
      <c r="AP41" s="74">
        <f t="shared" si="11"/>
        <v>0</v>
      </c>
    </row>
    <row r="42" spans="1:42" x14ac:dyDescent="0.3">
      <c r="C42" s="14"/>
      <c r="D42" s="14"/>
      <c r="E42" s="14"/>
      <c r="F42" s="32"/>
      <c r="G42" s="16">
        <f t="shared" si="1"/>
        <v>9.2322917909477837</v>
      </c>
      <c r="H42" s="17"/>
      <c r="I42" s="83"/>
      <c r="J42" t="s">
        <v>116</v>
      </c>
      <c r="K42" s="6">
        <v>11.8</v>
      </c>
      <c r="L42" s="26">
        <f>L$41+K42</f>
        <v>298.12784538296347</v>
      </c>
      <c r="M42" s="6">
        <f t="shared" si="18"/>
        <v>479.79025919999998</v>
      </c>
      <c r="N42" s="6">
        <f t="shared" si="12"/>
        <v>11.800000000000011</v>
      </c>
      <c r="O42" s="6">
        <f t="shared" si="13"/>
        <v>18.990259200000018</v>
      </c>
      <c r="P42" s="6">
        <f t="shared" si="19"/>
        <v>632.22802036109124</v>
      </c>
      <c r="Q42" s="6">
        <f t="shared" si="2"/>
        <v>1017.4723712000001</v>
      </c>
      <c r="R42" s="1">
        <v>625</v>
      </c>
      <c r="S42" s="1">
        <v>409</v>
      </c>
      <c r="T42" s="1">
        <v>202</v>
      </c>
      <c r="U42" s="6">
        <f t="shared" si="14"/>
        <v>206</v>
      </c>
      <c r="V42" s="20">
        <v>6.0000000000000001E-3</v>
      </c>
      <c r="W42" s="20">
        <v>4.3999999999999997E-2</v>
      </c>
      <c r="X42" s="21" t="s">
        <v>44</v>
      </c>
      <c r="Y42" s="22">
        <f t="shared" si="3"/>
        <v>0.125</v>
      </c>
      <c r="Z42" s="24"/>
      <c r="AA42" s="22"/>
      <c r="AB42" s="79">
        <f t="shared" si="4"/>
        <v>43628.509678824623</v>
      </c>
      <c r="AC42" s="79">
        <f t="shared" si="5"/>
        <v>43628.384678824623</v>
      </c>
      <c r="AD42" s="25">
        <f t="shared" si="15"/>
        <v>0.87426215795858297</v>
      </c>
      <c r="AE42" s="79">
        <f t="shared" si="6"/>
        <v>43628.509678824623</v>
      </c>
      <c r="AF42" s="79">
        <f t="shared" si="7"/>
        <v>43628.384678824623</v>
      </c>
      <c r="AG42" s="25">
        <f t="shared" si="16"/>
        <v>0.87426215795858297</v>
      </c>
      <c r="AH42" s="14">
        <f t="shared" si="8"/>
        <v>2.6375360000000025E-2</v>
      </c>
      <c r="AI42" s="14">
        <f t="shared" si="9"/>
        <v>1.3187680000000014E-3</v>
      </c>
      <c r="AJ42" s="14">
        <f t="shared" si="17"/>
        <v>2.7694128000000026E-2</v>
      </c>
      <c r="AK42" s="29"/>
      <c r="AL42" s="30"/>
      <c r="AM42" s="6"/>
      <c r="AN42" s="31"/>
      <c r="AO42" s="6">
        <f t="shared" si="10"/>
        <v>27.6</v>
      </c>
      <c r="AP42" s="74">
        <f t="shared" si="11"/>
        <v>6.0000000000000001E-3</v>
      </c>
    </row>
    <row r="43" spans="1:42" x14ac:dyDescent="0.3">
      <c r="C43" s="14"/>
      <c r="D43" s="14"/>
      <c r="E43" s="14"/>
      <c r="F43" s="32"/>
      <c r="G43" s="16">
        <f t="shared" si="1"/>
        <v>10.015237646992318</v>
      </c>
      <c r="H43" s="17"/>
      <c r="I43" s="83"/>
      <c r="J43" t="s">
        <v>117</v>
      </c>
      <c r="K43" s="6">
        <v>25.7</v>
      </c>
      <c r="L43" s="26">
        <f t="shared" ref="L43:L48" si="23">L$41+K43</f>
        <v>312.02784538296345</v>
      </c>
      <c r="M43" s="6">
        <f t="shared" si="18"/>
        <v>502.16014079999997</v>
      </c>
      <c r="N43" s="6">
        <f t="shared" si="12"/>
        <v>13.899999999999977</v>
      </c>
      <c r="O43" s="6">
        <f t="shared" si="13"/>
        <v>22.369881599999964</v>
      </c>
      <c r="P43" s="6">
        <f t="shared" si="19"/>
        <v>618.32802036109115</v>
      </c>
      <c r="Q43" s="6">
        <f t="shared" si="2"/>
        <v>995.1024895999999</v>
      </c>
      <c r="R43" s="1">
        <v>950</v>
      </c>
      <c r="S43" s="1">
        <v>355</v>
      </c>
      <c r="T43" s="1">
        <v>32</v>
      </c>
      <c r="U43" s="6">
        <f t="shared" si="14"/>
        <v>325</v>
      </c>
      <c r="V43" s="20">
        <v>4.0000000000000001E-3</v>
      </c>
      <c r="W43" s="20">
        <v>1.4999999999999999E-2</v>
      </c>
      <c r="X43" s="21" t="s">
        <v>44</v>
      </c>
      <c r="Y43" s="22">
        <f t="shared" si="3"/>
        <v>0.125</v>
      </c>
      <c r="Z43" s="24"/>
      <c r="AA43" s="22"/>
      <c r="AB43" s="79">
        <f t="shared" si="4"/>
        <v>43628.542301568625</v>
      </c>
      <c r="AC43" s="79">
        <f t="shared" si="5"/>
        <v>43628.417301568625</v>
      </c>
      <c r="AD43" s="25">
        <f t="shared" si="15"/>
        <v>0.90688490196043858</v>
      </c>
      <c r="AE43" s="79">
        <f t="shared" si="6"/>
        <v>43628.542301568625</v>
      </c>
      <c r="AF43" s="79">
        <f t="shared" si="7"/>
        <v>43628.417301568625</v>
      </c>
      <c r="AG43" s="25">
        <f t="shared" si="16"/>
        <v>0.90688490196043858</v>
      </c>
      <c r="AH43" s="14">
        <f t="shared" si="8"/>
        <v>3.1069279999999949E-2</v>
      </c>
      <c r="AI43" s="14">
        <f t="shared" si="9"/>
        <v>1.5534639999999975E-3</v>
      </c>
      <c r="AJ43" s="14">
        <f t="shared" si="17"/>
        <v>3.2622743999999947E-2</v>
      </c>
      <c r="AK43" s="29"/>
      <c r="AL43" s="30"/>
      <c r="AM43" s="6"/>
      <c r="AN43" s="31"/>
      <c r="AO43" s="6">
        <f t="shared" si="10"/>
        <v>28.4</v>
      </c>
      <c r="AP43" s="74">
        <f t="shared" si="11"/>
        <v>4.0000000000000001E-3</v>
      </c>
    </row>
    <row r="44" spans="1:42" x14ac:dyDescent="0.3">
      <c r="C44" s="14"/>
      <c r="D44" s="14"/>
      <c r="E44" s="14"/>
      <c r="F44" s="32"/>
      <c r="G44" s="33">
        <f t="shared" si="1"/>
        <v>11.119247630937025</v>
      </c>
      <c r="H44" s="6"/>
      <c r="I44" s="84"/>
      <c r="J44" t="s">
        <v>118</v>
      </c>
      <c r="K44" s="6">
        <v>45.3</v>
      </c>
      <c r="L44" s="26">
        <f t="shared" si="23"/>
        <v>331.62784538296347</v>
      </c>
      <c r="M44" s="6">
        <f t="shared" si="18"/>
        <v>533.70328319999999</v>
      </c>
      <c r="N44" s="6">
        <f t="shared" si="12"/>
        <v>19.600000000000023</v>
      </c>
      <c r="O44" s="6">
        <f t="shared" si="13"/>
        <v>31.54314240000004</v>
      </c>
      <c r="P44" s="6">
        <f t="shared" si="19"/>
        <v>598.72802036109124</v>
      </c>
      <c r="Q44" s="6">
        <f t="shared" si="2"/>
        <v>963.55934720000005</v>
      </c>
      <c r="R44" s="1">
        <v>1385</v>
      </c>
      <c r="S44" s="1">
        <v>456</v>
      </c>
      <c r="T44" s="1">
        <v>22</v>
      </c>
      <c r="U44" s="6">
        <f t="shared" si="14"/>
        <v>435</v>
      </c>
      <c r="V44" s="20">
        <v>5.0000000000000001E-3</v>
      </c>
      <c r="W44" s="20">
        <v>8.0000000000000002E-3</v>
      </c>
      <c r="X44" s="21" t="s">
        <v>44</v>
      </c>
      <c r="Y44" s="22">
        <f t="shared" si="3"/>
        <v>0.125</v>
      </c>
      <c r="Z44" s="24"/>
      <c r="AA44" s="22"/>
      <c r="AB44" s="79">
        <f t="shared" si="4"/>
        <v>43628.588301984622</v>
      </c>
      <c r="AC44" s="79">
        <f t="shared" si="5"/>
        <v>43628.463301984622</v>
      </c>
      <c r="AD44" s="25">
        <f t="shared" si="15"/>
        <v>0.95288531795813469</v>
      </c>
      <c r="AE44" s="79">
        <f t="shared" si="6"/>
        <v>43628.588301984622</v>
      </c>
      <c r="AF44" s="79">
        <f t="shared" si="7"/>
        <v>43628.463301984622</v>
      </c>
      <c r="AG44" s="25">
        <f t="shared" si="16"/>
        <v>0.95288531795813469</v>
      </c>
      <c r="AH44" s="14">
        <f t="shared" si="8"/>
        <v>4.3809920000000058E-2</v>
      </c>
      <c r="AI44" s="14">
        <f t="shared" si="9"/>
        <v>2.1904960000000031E-3</v>
      </c>
      <c r="AJ44" s="14">
        <f t="shared" si="17"/>
        <v>4.6000416000000058E-2</v>
      </c>
      <c r="AK44" s="29"/>
      <c r="AL44" s="30"/>
      <c r="AM44" s="6"/>
      <c r="AN44" s="31"/>
      <c r="AO44" s="6">
        <f t="shared" si="10"/>
        <v>28</v>
      </c>
      <c r="AP44" s="74">
        <f t="shared" si="11"/>
        <v>5.0000000000000001E-3</v>
      </c>
    </row>
    <row r="45" spans="1:42" x14ac:dyDescent="0.3">
      <c r="C45" s="14"/>
      <c r="D45" s="14"/>
      <c r="E45" s="14"/>
      <c r="F45" s="32"/>
      <c r="G45" s="33">
        <f t="shared" si="1"/>
        <v>11.319521550962236</v>
      </c>
      <c r="H45" s="6"/>
      <c r="I45" s="84"/>
      <c r="J45" t="s">
        <v>119</v>
      </c>
      <c r="K45" s="6">
        <v>48.5</v>
      </c>
      <c r="L45" s="26">
        <f t="shared" si="23"/>
        <v>334.82784538296346</v>
      </c>
      <c r="M45" s="6">
        <f t="shared" si="18"/>
        <v>538.85318399999994</v>
      </c>
      <c r="N45" s="6">
        <f t="shared" si="12"/>
        <v>3.1999999999999886</v>
      </c>
      <c r="O45" s="6">
        <f t="shared" si="13"/>
        <v>5.1499007999999824</v>
      </c>
      <c r="P45" s="6">
        <f t="shared" si="19"/>
        <v>595.52802036109119</v>
      </c>
      <c r="Q45" s="6">
        <f t="shared" si="2"/>
        <v>958.40944639999998</v>
      </c>
      <c r="R45" s="1">
        <v>1524</v>
      </c>
      <c r="S45" s="1">
        <v>140</v>
      </c>
      <c r="T45" s="1">
        <v>4</v>
      </c>
      <c r="U45" s="6">
        <f t="shared" si="14"/>
        <v>139</v>
      </c>
      <c r="V45" s="20">
        <v>8.0000000000000002E-3</v>
      </c>
      <c r="W45" s="20">
        <v>0.02</v>
      </c>
      <c r="X45" s="21" t="s">
        <v>44</v>
      </c>
      <c r="Y45" s="22">
        <f t="shared" si="3"/>
        <v>0.125</v>
      </c>
      <c r="Z45" s="24"/>
      <c r="AA45" s="22"/>
      <c r="AB45" s="79">
        <f t="shared" si="4"/>
        <v>43628.59664673129</v>
      </c>
      <c r="AC45" s="79">
        <f t="shared" si="5"/>
        <v>43628.47164673129</v>
      </c>
      <c r="AD45" s="25">
        <f t="shared" si="15"/>
        <v>0.96123006462585181</v>
      </c>
      <c r="AE45" s="79">
        <f t="shared" si="6"/>
        <v>43628.59664673129</v>
      </c>
      <c r="AF45" s="79">
        <f t="shared" si="7"/>
        <v>43628.47164673129</v>
      </c>
      <c r="AG45" s="25">
        <f t="shared" si="16"/>
        <v>0.96123006462585181</v>
      </c>
      <c r="AH45" s="14">
        <f t="shared" si="8"/>
        <v>7.9473777777777505E-3</v>
      </c>
      <c r="AI45" s="14">
        <f t="shared" si="9"/>
        <v>3.9736888888888757E-4</v>
      </c>
      <c r="AJ45" s="14">
        <f t="shared" si="17"/>
        <v>8.3447466666666387E-3</v>
      </c>
      <c r="AK45" s="29">
        <v>27</v>
      </c>
      <c r="AL45" s="30"/>
      <c r="AM45" s="6"/>
      <c r="AN45" s="31"/>
      <c r="AO45" s="6">
        <f t="shared" si="10"/>
        <v>26.8</v>
      </c>
      <c r="AP45" s="74">
        <f t="shared" si="11"/>
        <v>8.0000000000000002E-3</v>
      </c>
    </row>
    <row r="46" spans="1:42" x14ac:dyDescent="0.3">
      <c r="C46" s="14"/>
      <c r="D46" s="14"/>
      <c r="E46" s="14"/>
      <c r="F46" s="32"/>
      <c r="G46" s="33">
        <f t="shared" si="1"/>
        <v>11.53258470230503</v>
      </c>
      <c r="H46" s="6"/>
      <c r="I46" s="84"/>
      <c r="J46" t="s">
        <v>123</v>
      </c>
      <c r="K46" s="6">
        <v>51.4</v>
      </c>
      <c r="L46" s="26">
        <f t="shared" si="23"/>
        <v>337.72784538296344</v>
      </c>
      <c r="M46" s="6">
        <f t="shared" si="18"/>
        <v>543.52028159999998</v>
      </c>
      <c r="N46" s="6">
        <f t="shared" si="12"/>
        <v>2.8999999999999773</v>
      </c>
      <c r="O46" s="6">
        <f t="shared" si="13"/>
        <v>4.6670975999999635</v>
      </c>
      <c r="P46" s="6">
        <f t="shared" si="19"/>
        <v>592.62802036109122</v>
      </c>
      <c r="Q46" s="6">
        <f t="shared" si="2"/>
        <v>953.74234880000006</v>
      </c>
      <c r="R46" s="1">
        <v>1839</v>
      </c>
      <c r="S46" s="1">
        <v>321</v>
      </c>
      <c r="T46" s="1">
        <v>0</v>
      </c>
      <c r="U46" s="6">
        <f t="shared" si="14"/>
        <v>315</v>
      </c>
      <c r="V46" s="20">
        <v>2.1999999999999999E-2</v>
      </c>
      <c r="W46" s="20">
        <v>3.3000000000000002E-2</v>
      </c>
      <c r="X46" s="21" t="s">
        <v>44</v>
      </c>
      <c r="Y46" s="22">
        <f t="shared" si="3"/>
        <v>0.125</v>
      </c>
      <c r="Z46" s="24"/>
      <c r="AA46" s="22"/>
      <c r="AB46" s="79">
        <f t="shared" si="4"/>
        <v>43628.605524362596</v>
      </c>
      <c r="AC46" s="79">
        <f t="shared" si="5"/>
        <v>43628.480524362596</v>
      </c>
      <c r="AD46" s="25">
        <f t="shared" si="15"/>
        <v>0.97010769593180157</v>
      </c>
      <c r="AE46" s="79">
        <f t="shared" si="6"/>
        <v>43628.605524362596</v>
      </c>
      <c r="AF46" s="79">
        <f t="shared" si="7"/>
        <v>43628.480524362596</v>
      </c>
      <c r="AG46" s="25">
        <f t="shared" si="16"/>
        <v>0.97010769593180157</v>
      </c>
      <c r="AH46" s="14">
        <f t="shared" si="8"/>
        <v>8.4548869565216726E-3</v>
      </c>
      <c r="AI46" s="14">
        <f t="shared" si="9"/>
        <v>4.2274434782608365E-4</v>
      </c>
      <c r="AJ46" s="14">
        <f t="shared" si="17"/>
        <v>8.8776313043477557E-3</v>
      </c>
      <c r="AK46" s="29">
        <v>23</v>
      </c>
      <c r="AL46" s="30"/>
      <c r="AM46" s="6"/>
      <c r="AN46" s="31"/>
      <c r="AO46" s="6">
        <f t="shared" si="10"/>
        <v>21.200000000000003</v>
      </c>
      <c r="AP46" s="74">
        <f t="shared" si="11"/>
        <v>2.1999999999999999E-2</v>
      </c>
    </row>
    <row r="47" spans="1:42" x14ac:dyDescent="0.3">
      <c r="C47" s="14"/>
      <c r="D47" s="14"/>
      <c r="E47" s="14"/>
      <c r="F47" s="32"/>
      <c r="G47" s="33">
        <f t="shared" si="1"/>
        <v>11.62357453617733</v>
      </c>
      <c r="H47" s="6"/>
      <c r="I47" s="84"/>
      <c r="J47" t="s">
        <v>125</v>
      </c>
      <c r="K47" s="6">
        <v>52.8</v>
      </c>
      <c r="L47" s="26">
        <f t="shared" si="23"/>
        <v>339.12784538296347</v>
      </c>
      <c r="M47" s="6">
        <f t="shared" si="18"/>
        <v>545.77336319999995</v>
      </c>
      <c r="N47" s="6">
        <f t="shared" si="12"/>
        <v>1.4000000000000341</v>
      </c>
      <c r="O47" s="6">
        <f t="shared" si="13"/>
        <v>2.2530816000000549</v>
      </c>
      <c r="P47" s="6">
        <f t="shared" si="19"/>
        <v>591.22802036109124</v>
      </c>
      <c r="Q47" s="6">
        <f t="shared" si="2"/>
        <v>951.48926720000009</v>
      </c>
      <c r="R47" s="1">
        <v>1930</v>
      </c>
      <c r="S47" s="1">
        <v>104</v>
      </c>
      <c r="T47" s="1">
        <v>17</v>
      </c>
      <c r="U47" s="6">
        <f t="shared" si="14"/>
        <v>91</v>
      </c>
      <c r="V47" s="20">
        <v>1.0999999999999999E-2</v>
      </c>
      <c r="W47" s="20">
        <v>2.8000000000000001E-2</v>
      </c>
      <c r="X47" s="21" t="s">
        <v>44</v>
      </c>
      <c r="Y47" s="22">
        <f t="shared" si="3"/>
        <v>0.125</v>
      </c>
      <c r="Z47" s="24"/>
      <c r="AA47" s="22"/>
      <c r="AB47" s="79">
        <f t="shared" si="4"/>
        <v>43628.609315605674</v>
      </c>
      <c r="AC47" s="79">
        <f t="shared" si="5"/>
        <v>43628.484315605674</v>
      </c>
      <c r="AD47" s="25">
        <f t="shared" si="15"/>
        <v>0.97389893900981406</v>
      </c>
      <c r="AE47" s="79">
        <f t="shared" si="6"/>
        <v>43628.609315605674</v>
      </c>
      <c r="AF47" s="79">
        <f t="shared" si="7"/>
        <v>43628.484315605674</v>
      </c>
      <c r="AG47" s="25">
        <f t="shared" si="16"/>
        <v>0.97389893900981406</v>
      </c>
      <c r="AH47" s="14">
        <f t="shared" si="8"/>
        <v>3.61070769230778E-3</v>
      </c>
      <c r="AI47" s="14">
        <f t="shared" si="9"/>
        <v>1.8053538461538902E-4</v>
      </c>
      <c r="AJ47" s="14">
        <f t="shared" si="17"/>
        <v>3.7912430769231689E-3</v>
      </c>
      <c r="AK47" s="29">
        <v>26</v>
      </c>
      <c r="AL47" s="30"/>
      <c r="AM47" s="6"/>
      <c r="AN47" s="31"/>
      <c r="AO47" s="6">
        <f t="shared" si="10"/>
        <v>25.6</v>
      </c>
      <c r="AP47" s="74">
        <f t="shared" si="11"/>
        <v>1.0999999999999999E-2</v>
      </c>
    </row>
    <row r="48" spans="1:42" x14ac:dyDescent="0.3">
      <c r="C48" s="14"/>
      <c r="D48" s="14"/>
      <c r="E48" s="14"/>
      <c r="F48" s="32"/>
      <c r="G48" s="33">
        <f t="shared" si="1"/>
        <v>11.775657544203568</v>
      </c>
      <c r="H48" s="6"/>
      <c r="I48" s="84"/>
      <c r="J48" t="s">
        <v>126</v>
      </c>
      <c r="K48" s="6">
        <v>55.5</v>
      </c>
      <c r="L48" s="26">
        <f t="shared" si="23"/>
        <v>341.82784538296346</v>
      </c>
      <c r="M48" s="6">
        <f t="shared" si="18"/>
        <v>550.11859200000004</v>
      </c>
      <c r="N48" s="6">
        <f t="shared" si="12"/>
        <v>2.6999999999999886</v>
      </c>
      <c r="O48" s="6">
        <f t="shared" si="13"/>
        <v>4.3452287999999823</v>
      </c>
      <c r="P48" s="6">
        <f t="shared" si="19"/>
        <v>588.52802036109119</v>
      </c>
      <c r="Q48" s="6">
        <f t="shared" si="2"/>
        <v>947.1440384</v>
      </c>
      <c r="R48" s="1">
        <v>1877</v>
      </c>
      <c r="S48" s="1">
        <v>0</v>
      </c>
      <c r="T48" s="1">
        <v>63</v>
      </c>
      <c r="U48" s="6">
        <f t="shared" si="14"/>
        <v>-53</v>
      </c>
      <c r="V48" s="20">
        <v>-4.0000000000000001E-3</v>
      </c>
      <c r="W48" s="20">
        <v>0</v>
      </c>
      <c r="X48" s="21" t="s">
        <v>44</v>
      </c>
      <c r="Y48" s="22">
        <f t="shared" si="3"/>
        <v>0.125</v>
      </c>
      <c r="Z48" s="24"/>
      <c r="AA48" s="22"/>
      <c r="AB48" s="79">
        <f t="shared" si="4"/>
        <v>43628.615652397675</v>
      </c>
      <c r="AC48" s="79">
        <f t="shared" si="5"/>
        <v>43628.490652397675</v>
      </c>
      <c r="AD48" s="25">
        <f t="shared" si="15"/>
        <v>0.98023573101090733</v>
      </c>
      <c r="AE48" s="79">
        <f t="shared" si="6"/>
        <v>43628.615652397675</v>
      </c>
      <c r="AF48" s="79">
        <f t="shared" si="7"/>
        <v>43628.490652397675</v>
      </c>
      <c r="AG48" s="25">
        <f t="shared" si="16"/>
        <v>0.98023573101090733</v>
      </c>
      <c r="AH48" s="14">
        <f t="shared" si="8"/>
        <v>6.035039999999975E-3</v>
      </c>
      <c r="AI48" s="14">
        <f t="shared" si="9"/>
        <v>3.0175199999999877E-4</v>
      </c>
      <c r="AJ48" s="14">
        <f t="shared" si="17"/>
        <v>6.3367919999999739E-3</v>
      </c>
      <c r="AK48" s="29"/>
      <c r="AL48" s="30"/>
      <c r="AM48" s="6"/>
      <c r="AN48" s="31"/>
      <c r="AO48" s="6">
        <f t="shared" si="10"/>
        <v>32.200000000000003</v>
      </c>
      <c r="AP48" s="74">
        <f t="shared" si="11"/>
        <v>-4.0000000000000001E-3</v>
      </c>
    </row>
    <row r="49" spans="1:42" x14ac:dyDescent="0.3">
      <c r="A49" t="s">
        <v>16</v>
      </c>
      <c r="B49">
        <v>1</v>
      </c>
      <c r="C49" s="14">
        <v>0.12430555555555556</v>
      </c>
      <c r="D49" s="14">
        <f>SUM(AH42:AH48)</f>
        <v>0.12730257242660722</v>
      </c>
      <c r="E49" s="14"/>
      <c r="F49" s="32"/>
      <c r="G49" s="33">
        <f t="shared" si="1"/>
        <v>11.803006824280601</v>
      </c>
      <c r="H49" s="6"/>
      <c r="I49" s="84"/>
      <c r="J49" t="s">
        <v>127</v>
      </c>
      <c r="K49" s="6">
        <v>56</v>
      </c>
      <c r="L49" s="26">
        <v>342.31338980354724</v>
      </c>
      <c r="M49" s="6">
        <f t="shared" si="18"/>
        <v>550.9</v>
      </c>
      <c r="N49" s="6">
        <f t="shared" si="12"/>
        <v>0.48554442058377845</v>
      </c>
      <c r="O49" s="6">
        <f t="shared" si="13"/>
        <v>0.78140799999998034</v>
      </c>
      <c r="P49" s="6">
        <f t="shared" si="19"/>
        <v>588.04247594050742</v>
      </c>
      <c r="Q49" s="6">
        <f t="shared" si="2"/>
        <v>946.36263040000006</v>
      </c>
      <c r="R49" s="1">
        <v>1865</v>
      </c>
      <c r="S49" s="1">
        <v>1</v>
      </c>
      <c r="T49" s="1">
        <v>7</v>
      </c>
      <c r="U49" s="6">
        <f t="shared" si="14"/>
        <v>-12</v>
      </c>
      <c r="V49" s="20">
        <v>-3.0000000000000001E-3</v>
      </c>
      <c r="W49" s="20">
        <v>0</v>
      </c>
      <c r="X49" s="21" t="s">
        <v>44</v>
      </c>
      <c r="Y49" s="22">
        <f t="shared" si="3"/>
        <v>0.125</v>
      </c>
      <c r="Z49" s="24"/>
      <c r="AA49" s="22"/>
      <c r="AB49" s="79">
        <f t="shared" si="4"/>
        <v>43628.616791951012</v>
      </c>
      <c r="AC49" s="79">
        <f t="shared" si="5"/>
        <v>43628.491791951012</v>
      </c>
      <c r="AD49" s="25">
        <f t="shared" si="15"/>
        <v>0.98137528434745036</v>
      </c>
      <c r="AE49" s="79">
        <f t="shared" si="6"/>
        <v>43628.616791951012</v>
      </c>
      <c r="AF49" s="79">
        <f t="shared" si="7"/>
        <v>43628.491791951012</v>
      </c>
      <c r="AG49" s="25">
        <f t="shared" si="16"/>
        <v>0.98137528434745036</v>
      </c>
      <c r="AH49" s="14">
        <f t="shared" si="8"/>
        <v>1.0852888888888616E-3</v>
      </c>
      <c r="AI49" s="14">
        <f t="shared" si="9"/>
        <v>5.4264444444443082E-5</v>
      </c>
      <c r="AJ49" s="14">
        <f t="shared" si="17"/>
        <v>1.1395533333333047E-3</v>
      </c>
      <c r="AK49" s="29"/>
      <c r="AL49" s="30"/>
      <c r="AM49" s="6"/>
      <c r="AN49" s="31"/>
      <c r="AO49" s="6">
        <f t="shared" si="10"/>
        <v>31.65</v>
      </c>
      <c r="AP49" s="74">
        <f t="shared" si="11"/>
        <v>-3.0000000000000001E-3</v>
      </c>
    </row>
    <row r="50" spans="1:42" x14ac:dyDescent="0.3">
      <c r="C50" s="14"/>
      <c r="D50" s="14"/>
      <c r="E50" s="14"/>
      <c r="F50" s="32"/>
      <c r="G50" s="33">
        <f t="shared" si="1"/>
        <v>12.084642024245113</v>
      </c>
      <c r="H50" s="6"/>
      <c r="I50" s="84"/>
      <c r="J50" t="s">
        <v>128</v>
      </c>
      <c r="K50" s="6">
        <v>5</v>
      </c>
      <c r="L50" s="26">
        <f>L$49+K50</f>
        <v>347.31338980354724</v>
      </c>
      <c r="M50" s="6">
        <f t="shared" si="18"/>
        <v>558.94671999999991</v>
      </c>
      <c r="N50" s="6">
        <f t="shared" si="12"/>
        <v>5</v>
      </c>
      <c r="O50" s="6">
        <f t="shared" si="13"/>
        <v>8.0467200000000005</v>
      </c>
      <c r="P50" s="6">
        <f t="shared" si="19"/>
        <v>583.04247594050742</v>
      </c>
      <c r="Q50" s="6">
        <f t="shared" si="2"/>
        <v>938.31591040000001</v>
      </c>
      <c r="R50" s="1">
        <v>1863</v>
      </c>
      <c r="S50" s="1">
        <v>27</v>
      </c>
      <c r="T50" s="1">
        <v>24</v>
      </c>
      <c r="U50" s="6">
        <f t="shared" si="14"/>
        <v>-2</v>
      </c>
      <c r="V50" s="20">
        <v>0</v>
      </c>
      <c r="W50" s="20">
        <v>3.0000000000000001E-3</v>
      </c>
      <c r="X50" s="21" t="s">
        <v>44</v>
      </c>
      <c r="Y50" s="22">
        <f t="shared" si="3"/>
        <v>0.125</v>
      </c>
      <c r="Z50" s="24"/>
      <c r="AA50" s="22"/>
      <c r="AB50" s="79">
        <f t="shared" si="4"/>
        <v>43628.62852675101</v>
      </c>
      <c r="AC50" s="79">
        <f t="shared" si="5"/>
        <v>43628.50352675101</v>
      </c>
      <c r="AD50" s="25">
        <f t="shared" si="15"/>
        <v>0.9931100843459717</v>
      </c>
      <c r="AE50" s="79">
        <f t="shared" si="6"/>
        <v>43628.62852675101</v>
      </c>
      <c r="AF50" s="79">
        <f t="shared" si="7"/>
        <v>43628.50352675101</v>
      </c>
      <c r="AG50" s="25">
        <f t="shared" si="16"/>
        <v>0.9931100843459717</v>
      </c>
      <c r="AH50" s="14">
        <f t="shared" si="8"/>
        <v>1.1176E-2</v>
      </c>
      <c r="AI50" s="14">
        <f t="shared" si="9"/>
        <v>5.5880000000000003E-4</v>
      </c>
      <c r="AJ50" s="14">
        <f t="shared" si="17"/>
        <v>1.17348E-2</v>
      </c>
      <c r="AK50" s="29"/>
      <c r="AL50" s="30"/>
      <c r="AM50" s="6"/>
      <c r="AN50" s="31"/>
      <c r="AO50" s="6">
        <f t="shared" si="10"/>
        <v>30</v>
      </c>
      <c r="AP50" s="74">
        <f t="shared" si="11"/>
        <v>0</v>
      </c>
    </row>
    <row r="51" spans="1:42" x14ac:dyDescent="0.3">
      <c r="C51" s="14"/>
      <c r="D51" s="14"/>
      <c r="E51" s="14"/>
      <c r="F51" s="32"/>
      <c r="G51" s="33">
        <f t="shared" si="1"/>
        <v>12.901384104159661</v>
      </c>
      <c r="H51" s="6"/>
      <c r="I51" s="84"/>
      <c r="J51" t="s">
        <v>129</v>
      </c>
      <c r="K51" s="6">
        <v>19.5</v>
      </c>
      <c r="L51" s="26">
        <f t="shared" ref="L51:L58" si="24">L$49+K51</f>
        <v>361.81338980354724</v>
      </c>
      <c r="M51" s="6">
        <f t="shared" si="18"/>
        <v>582.28220799999997</v>
      </c>
      <c r="N51" s="6">
        <f t="shared" si="12"/>
        <v>14.5</v>
      </c>
      <c r="O51" s="6">
        <f t="shared" si="13"/>
        <v>23.335488000000002</v>
      </c>
      <c r="P51" s="6">
        <f t="shared" si="19"/>
        <v>568.54247594050742</v>
      </c>
      <c r="Q51" s="6">
        <f t="shared" si="2"/>
        <v>914.98042240000007</v>
      </c>
      <c r="R51" s="1">
        <v>2202</v>
      </c>
      <c r="S51" s="1">
        <v>341</v>
      </c>
      <c r="T51" s="1">
        <v>5</v>
      </c>
      <c r="U51" s="6">
        <f t="shared" si="14"/>
        <v>339</v>
      </c>
      <c r="V51" s="20">
        <v>5.0000000000000001E-3</v>
      </c>
      <c r="W51" s="20">
        <v>1.0999999999999999E-2</v>
      </c>
      <c r="X51" s="21" t="s">
        <v>44</v>
      </c>
      <c r="Y51" s="22">
        <f t="shared" si="3"/>
        <v>0.125</v>
      </c>
      <c r="Z51" s="24"/>
      <c r="AA51" s="22"/>
      <c r="AB51" s="79">
        <f t="shared" si="4"/>
        <v>43628.662557671007</v>
      </c>
      <c r="AC51" s="79">
        <f t="shared" si="5"/>
        <v>43628.537557671007</v>
      </c>
      <c r="AD51" s="25">
        <f t="shared" si="15"/>
        <v>1.0271410043424112</v>
      </c>
      <c r="AE51" s="79">
        <f t="shared" si="6"/>
        <v>43628.662557671007</v>
      </c>
      <c r="AF51" s="79">
        <f t="shared" si="7"/>
        <v>43628.537557671007</v>
      </c>
      <c r="AG51" s="25">
        <f t="shared" si="16"/>
        <v>1.0271410043424112</v>
      </c>
      <c r="AH51" s="14">
        <f t="shared" si="8"/>
        <v>3.2410399999999999E-2</v>
      </c>
      <c r="AI51" s="14">
        <f t="shared" si="9"/>
        <v>1.6205200000000001E-3</v>
      </c>
      <c r="AJ51" s="14">
        <f t="shared" si="17"/>
        <v>3.4030919999999999E-2</v>
      </c>
      <c r="AK51" s="29"/>
      <c r="AL51" s="30"/>
      <c r="AM51" s="6"/>
      <c r="AN51" s="31"/>
      <c r="AO51" s="6">
        <f t="shared" si="10"/>
        <v>28</v>
      </c>
      <c r="AP51" s="74">
        <f t="shared" si="11"/>
        <v>5.0000000000000001E-3</v>
      </c>
    </row>
    <row r="52" spans="1:42" x14ac:dyDescent="0.3">
      <c r="C52" s="14"/>
      <c r="D52" s="14"/>
      <c r="E52" s="14"/>
      <c r="F52" s="32"/>
      <c r="G52" s="33">
        <f t="shared" si="1"/>
        <v>13.329469608084764</v>
      </c>
      <c r="H52" s="6"/>
      <c r="I52" s="84"/>
      <c r="J52" t="s">
        <v>130</v>
      </c>
      <c r="K52" s="6">
        <v>27.1</v>
      </c>
      <c r="L52" s="26">
        <f t="shared" si="24"/>
        <v>369.41338980354726</v>
      </c>
      <c r="M52" s="6">
        <f t="shared" si="18"/>
        <v>594.51322240000002</v>
      </c>
      <c r="N52" s="6">
        <f t="shared" si="12"/>
        <v>7.6000000000000227</v>
      </c>
      <c r="O52" s="6">
        <f t="shared" si="13"/>
        <v>12.231014400000037</v>
      </c>
      <c r="P52" s="6">
        <f t="shared" si="19"/>
        <v>560.94247594050739</v>
      </c>
      <c r="Q52" s="6">
        <f t="shared" si="2"/>
        <v>902.74940800000002</v>
      </c>
      <c r="R52" s="1">
        <v>2163</v>
      </c>
      <c r="S52" s="1">
        <v>22</v>
      </c>
      <c r="T52" s="1">
        <v>62</v>
      </c>
      <c r="U52" s="6">
        <f t="shared" si="14"/>
        <v>-39</v>
      </c>
      <c r="V52" s="20">
        <v>0</v>
      </c>
      <c r="W52" s="20">
        <v>7.0000000000000001E-3</v>
      </c>
      <c r="X52" s="21" t="s">
        <v>44</v>
      </c>
      <c r="Y52" s="22">
        <f t="shared" si="3"/>
        <v>0.125</v>
      </c>
      <c r="Z52" s="24"/>
      <c r="AA52" s="22"/>
      <c r="AB52" s="79">
        <f t="shared" si="4"/>
        <v>43628.680394567004</v>
      </c>
      <c r="AC52" s="79">
        <f t="shared" si="5"/>
        <v>43628.555394567004</v>
      </c>
      <c r="AD52" s="25">
        <f t="shared" si="15"/>
        <v>1.0449779003392905</v>
      </c>
      <c r="AE52" s="79">
        <f t="shared" si="6"/>
        <v>43628.680394567004</v>
      </c>
      <c r="AF52" s="79">
        <f t="shared" si="7"/>
        <v>43628.555394567004</v>
      </c>
      <c r="AG52" s="25">
        <f t="shared" si="16"/>
        <v>1.0449779003392905</v>
      </c>
      <c r="AH52" s="14">
        <f t="shared" si="8"/>
        <v>1.6987520000000051E-2</v>
      </c>
      <c r="AI52" s="14">
        <f t="shared" si="9"/>
        <v>8.493760000000026E-4</v>
      </c>
      <c r="AJ52" s="14">
        <f t="shared" si="17"/>
        <v>1.7836896000000053E-2</v>
      </c>
      <c r="AK52" s="29"/>
      <c r="AL52" s="30"/>
      <c r="AM52" s="6"/>
      <c r="AN52" s="31"/>
      <c r="AO52" s="6">
        <f t="shared" si="10"/>
        <v>30</v>
      </c>
      <c r="AP52" s="74">
        <f t="shared" si="11"/>
        <v>0</v>
      </c>
    </row>
    <row r="53" spans="1:42" x14ac:dyDescent="0.3">
      <c r="C53" s="14"/>
      <c r="D53" s="14"/>
      <c r="E53" s="14"/>
      <c r="F53" s="32"/>
      <c r="G53" s="33">
        <f t="shared" si="1"/>
        <v>13.430858280044049</v>
      </c>
      <c r="H53" s="6"/>
      <c r="I53" s="84"/>
      <c r="J53" t="s">
        <v>131</v>
      </c>
      <c r="K53" s="6">
        <v>28.9</v>
      </c>
      <c r="L53" s="26">
        <f t="shared" si="24"/>
        <v>371.21338980354722</v>
      </c>
      <c r="M53" s="6">
        <f t="shared" si="18"/>
        <v>597.41004159999989</v>
      </c>
      <c r="N53" s="6">
        <f t="shared" si="12"/>
        <v>1.7999999999999545</v>
      </c>
      <c r="O53" s="6">
        <f t="shared" si="13"/>
        <v>2.8968191999999271</v>
      </c>
      <c r="P53" s="6">
        <f t="shared" si="19"/>
        <v>559.14247594050744</v>
      </c>
      <c r="Q53" s="6">
        <f t="shared" si="2"/>
        <v>899.85258880000004</v>
      </c>
      <c r="R53" s="1">
        <v>2196</v>
      </c>
      <c r="S53" s="1">
        <v>33</v>
      </c>
      <c r="T53" s="1">
        <v>0</v>
      </c>
      <c r="U53" s="6">
        <f t="shared" si="14"/>
        <v>33</v>
      </c>
      <c r="V53" s="20">
        <v>2E-3</v>
      </c>
      <c r="W53" s="20">
        <v>5.0000000000000001E-3</v>
      </c>
      <c r="X53" s="21" t="s">
        <v>44</v>
      </c>
      <c r="Y53" s="22">
        <f t="shared" si="3"/>
        <v>0.125</v>
      </c>
      <c r="Z53" s="24"/>
      <c r="AA53" s="22"/>
      <c r="AB53" s="79">
        <f t="shared" si="4"/>
        <v>43628.684619095002</v>
      </c>
      <c r="AC53" s="79">
        <f t="shared" si="5"/>
        <v>43628.559619095002</v>
      </c>
      <c r="AD53" s="25">
        <f t="shared" si="15"/>
        <v>1.049202428337594</v>
      </c>
      <c r="AE53" s="79">
        <f t="shared" si="6"/>
        <v>43628.684619095002</v>
      </c>
      <c r="AF53" s="79">
        <f t="shared" si="7"/>
        <v>43628.559619095002</v>
      </c>
      <c r="AG53" s="25">
        <f t="shared" si="16"/>
        <v>1.049202428337594</v>
      </c>
      <c r="AH53" s="14">
        <f t="shared" si="8"/>
        <v>4.0233599999998986E-3</v>
      </c>
      <c r="AI53" s="14">
        <f t="shared" si="9"/>
        <v>2.0116799999999495E-4</v>
      </c>
      <c r="AJ53" s="14">
        <f t="shared" si="17"/>
        <v>4.2245279999998933E-3</v>
      </c>
      <c r="AK53" s="29"/>
      <c r="AL53" s="30"/>
      <c r="AM53" s="6"/>
      <c r="AN53" s="31"/>
      <c r="AO53" s="6">
        <f t="shared" si="10"/>
        <v>29.2</v>
      </c>
      <c r="AP53" s="74">
        <f t="shared" si="11"/>
        <v>2E-3</v>
      </c>
    </row>
    <row r="54" spans="1:42" x14ac:dyDescent="0.3">
      <c r="C54" s="14"/>
      <c r="D54" s="14"/>
      <c r="E54" s="14"/>
      <c r="F54" s="32"/>
      <c r="G54" s="33">
        <f t="shared" si="1"/>
        <v>13.673064552072901</v>
      </c>
      <c r="H54" s="6"/>
      <c r="I54" s="84"/>
      <c r="J54" t="s">
        <v>132</v>
      </c>
      <c r="K54" s="6">
        <v>33.200000000000003</v>
      </c>
      <c r="L54" s="26">
        <f t="shared" si="24"/>
        <v>375.51338980354723</v>
      </c>
      <c r="M54" s="6">
        <f t="shared" si="18"/>
        <v>604.33022079999989</v>
      </c>
      <c r="N54" s="6">
        <f t="shared" si="12"/>
        <v>4.3000000000000114</v>
      </c>
      <c r="O54" s="6">
        <f t="shared" si="13"/>
        <v>6.9201792000000184</v>
      </c>
      <c r="P54" s="6">
        <f t="shared" si="19"/>
        <v>554.84247594050748</v>
      </c>
      <c r="Q54" s="6">
        <f t="shared" si="2"/>
        <v>892.93240960000014</v>
      </c>
      <c r="R54" s="1">
        <v>2283</v>
      </c>
      <c r="S54" s="1">
        <v>89</v>
      </c>
      <c r="T54" s="1">
        <v>1</v>
      </c>
      <c r="U54" s="6">
        <f t="shared" si="14"/>
        <v>87</v>
      </c>
      <c r="V54" s="20">
        <v>3.0000000000000001E-3</v>
      </c>
      <c r="W54" s="20">
        <v>7.0000000000000001E-3</v>
      </c>
      <c r="X54" s="21" t="s">
        <v>44</v>
      </c>
      <c r="Y54" s="22">
        <f t="shared" si="3"/>
        <v>0.125</v>
      </c>
      <c r="Z54" s="24"/>
      <c r="AA54" s="22"/>
      <c r="AB54" s="79">
        <f t="shared" si="4"/>
        <v>43628.694711023003</v>
      </c>
      <c r="AC54" s="79">
        <f t="shared" si="5"/>
        <v>43628.569711023003</v>
      </c>
      <c r="AD54" s="25">
        <f t="shared" si="15"/>
        <v>1.0592943563387962</v>
      </c>
      <c r="AE54" s="79">
        <f t="shared" si="6"/>
        <v>43628.694711023003</v>
      </c>
      <c r="AF54" s="79">
        <f t="shared" si="7"/>
        <v>43628.569711023003</v>
      </c>
      <c r="AG54" s="25">
        <f t="shared" si="16"/>
        <v>1.0592943563387962</v>
      </c>
      <c r="AH54" s="14">
        <f t="shared" si="8"/>
        <v>9.6113600000000254E-3</v>
      </c>
      <c r="AI54" s="14">
        <f t="shared" si="9"/>
        <v>4.8056800000000131E-4</v>
      </c>
      <c r="AJ54" s="14">
        <f t="shared" si="17"/>
        <v>1.0091928000000026E-2</v>
      </c>
      <c r="AK54" s="29"/>
      <c r="AL54" s="30"/>
      <c r="AM54" s="6"/>
      <c r="AN54" s="31"/>
      <c r="AO54" s="6">
        <f t="shared" si="10"/>
        <v>28.8</v>
      </c>
      <c r="AP54" s="74">
        <f t="shared" si="11"/>
        <v>3.0000000000000001E-3</v>
      </c>
    </row>
    <row r="55" spans="1:42" x14ac:dyDescent="0.3">
      <c r="C55" s="14"/>
      <c r="D55" s="14"/>
      <c r="E55" s="14"/>
      <c r="F55" s="32"/>
      <c r="G55" s="33">
        <f t="shared" si="1"/>
        <v>14.361987579788547</v>
      </c>
      <c r="H55" s="6"/>
      <c r="I55" s="84"/>
      <c r="J55" t="s">
        <v>133</v>
      </c>
      <c r="K55" s="6">
        <v>43.8</v>
      </c>
      <c r="L55" s="26">
        <f t="shared" si="24"/>
        <v>386.11338980354725</v>
      </c>
      <c r="M55" s="6">
        <f t="shared" si="18"/>
        <v>621.38926719999995</v>
      </c>
      <c r="N55" s="6">
        <f t="shared" si="12"/>
        <v>10.600000000000023</v>
      </c>
      <c r="O55" s="6">
        <f t="shared" si="13"/>
        <v>17.059046400000039</v>
      </c>
      <c r="P55" s="6">
        <f t="shared" si="19"/>
        <v>544.24247594050735</v>
      </c>
      <c r="Q55" s="6">
        <f t="shared" si="2"/>
        <v>875.87336319999997</v>
      </c>
      <c r="R55" s="1">
        <v>2779</v>
      </c>
      <c r="S55" s="1">
        <v>496</v>
      </c>
      <c r="T55" s="1">
        <v>3</v>
      </c>
      <c r="U55" s="6">
        <f t="shared" si="14"/>
        <v>496</v>
      </c>
      <c r="V55" s="20">
        <v>0.01</v>
      </c>
      <c r="W55" s="20">
        <v>2.3E-2</v>
      </c>
      <c r="X55" s="21" t="s">
        <v>44</v>
      </c>
      <c r="Y55" s="22">
        <f t="shared" si="3"/>
        <v>0.125</v>
      </c>
      <c r="Z55" s="24"/>
      <c r="AA55" s="22"/>
      <c r="AB55" s="79">
        <f t="shared" si="4"/>
        <v>43628.723416149158</v>
      </c>
      <c r="AC55" s="79">
        <f t="shared" si="5"/>
        <v>43628.598416149158</v>
      </c>
      <c r="AD55" s="25">
        <f t="shared" si="15"/>
        <v>1.0879994824936148</v>
      </c>
      <c r="AE55" s="79">
        <f t="shared" si="6"/>
        <v>43628.723416149158</v>
      </c>
      <c r="AF55" s="79">
        <f t="shared" si="7"/>
        <v>43628.598416149158</v>
      </c>
      <c r="AG55" s="25">
        <f t="shared" si="16"/>
        <v>1.0879994824936148</v>
      </c>
      <c r="AH55" s="14">
        <f t="shared" si="8"/>
        <v>2.7338215384615446E-2</v>
      </c>
      <c r="AI55" s="14">
        <f t="shared" si="9"/>
        <v>1.3669107692307724E-3</v>
      </c>
      <c r="AJ55" s="14">
        <f t="shared" si="17"/>
        <v>2.8705126153846218E-2</v>
      </c>
      <c r="AK55" s="29">
        <v>26</v>
      </c>
      <c r="AL55" s="30"/>
      <c r="AM55" s="6"/>
      <c r="AN55" s="31"/>
      <c r="AO55" s="6">
        <f t="shared" si="10"/>
        <v>26</v>
      </c>
      <c r="AP55" s="74">
        <f t="shared" si="11"/>
        <v>0.01</v>
      </c>
    </row>
    <row r="56" spans="1:42" x14ac:dyDescent="0.3">
      <c r="C56" s="14"/>
      <c r="D56" s="14"/>
      <c r="E56" s="14"/>
      <c r="F56" s="32"/>
      <c r="G56" s="33">
        <f t="shared" si="1"/>
        <v>14.420074839843437</v>
      </c>
      <c r="H56" s="6"/>
      <c r="I56" s="84"/>
      <c r="J56" t="s">
        <v>134</v>
      </c>
      <c r="K56" s="6">
        <v>44.9</v>
      </c>
      <c r="L56" s="26">
        <f t="shared" si="24"/>
        <v>387.21338980354722</v>
      </c>
      <c r="M56" s="6">
        <f t="shared" si="18"/>
        <v>623.15954559999989</v>
      </c>
      <c r="N56" s="6">
        <f t="shared" si="12"/>
        <v>1.0999999999999659</v>
      </c>
      <c r="O56" s="6">
        <f t="shared" si="13"/>
        <v>1.7702783999999452</v>
      </c>
      <c r="P56" s="6">
        <f t="shared" si="19"/>
        <v>543.14247594050744</v>
      </c>
      <c r="Q56" s="6">
        <f t="shared" si="2"/>
        <v>874.10308480000003</v>
      </c>
      <c r="R56" s="1">
        <v>2723</v>
      </c>
      <c r="S56" s="1">
        <v>0</v>
      </c>
      <c r="T56" s="1">
        <v>51</v>
      </c>
      <c r="U56" s="6">
        <f t="shared" si="14"/>
        <v>-56</v>
      </c>
      <c r="V56" s="20">
        <v>-0.01</v>
      </c>
      <c r="W56" s="20">
        <v>-3.0000000000000001E-3</v>
      </c>
      <c r="X56" s="21" t="s">
        <v>44</v>
      </c>
      <c r="Y56" s="22">
        <f t="shared" si="3"/>
        <v>0.125</v>
      </c>
      <c r="Z56" s="24"/>
      <c r="AA56" s="22"/>
      <c r="AB56" s="79">
        <f t="shared" si="4"/>
        <v>43628.72583645166</v>
      </c>
      <c r="AC56" s="79">
        <f t="shared" si="5"/>
        <v>43628.60083645166</v>
      </c>
      <c r="AD56" s="25">
        <f t="shared" si="15"/>
        <v>1.0904197849959019</v>
      </c>
      <c r="AE56" s="79">
        <f t="shared" si="6"/>
        <v>43628.72583645166</v>
      </c>
      <c r="AF56" s="79">
        <f t="shared" si="7"/>
        <v>43628.60083645166</v>
      </c>
      <c r="AG56" s="25">
        <f t="shared" si="16"/>
        <v>1.0904197849959019</v>
      </c>
      <c r="AH56" s="14">
        <f t="shared" si="8"/>
        <v>2.3050499999999288E-3</v>
      </c>
      <c r="AI56" s="14">
        <f t="shared" si="9"/>
        <v>1.1525249999999644E-4</v>
      </c>
      <c r="AJ56" s="14">
        <f t="shared" si="17"/>
        <v>2.4203024999999252E-3</v>
      </c>
      <c r="AK56" s="29">
        <v>32</v>
      </c>
      <c r="AL56" s="30"/>
      <c r="AM56" s="6"/>
      <c r="AN56" s="31"/>
      <c r="AO56" s="6">
        <f t="shared" si="10"/>
        <v>35.5</v>
      </c>
      <c r="AP56" s="74">
        <f t="shared" si="11"/>
        <v>-0.01</v>
      </c>
    </row>
    <row r="57" spans="1:42" x14ac:dyDescent="0.3">
      <c r="C57" s="14"/>
      <c r="D57" s="14"/>
      <c r="E57" s="14"/>
      <c r="F57" s="32"/>
      <c r="G57" s="33">
        <f t="shared" si="1"/>
        <v>14.504565399780404</v>
      </c>
      <c r="H57" s="6"/>
      <c r="I57" s="84"/>
      <c r="J57" t="s">
        <v>135</v>
      </c>
      <c r="K57" s="6">
        <v>46.4</v>
      </c>
      <c r="L57" s="26">
        <f t="shared" si="24"/>
        <v>388.71338980354722</v>
      </c>
      <c r="M57" s="6">
        <f t="shared" si="18"/>
        <v>625.57356159999995</v>
      </c>
      <c r="N57" s="6">
        <f t="shared" si="12"/>
        <v>1.5</v>
      </c>
      <c r="O57" s="6">
        <f t="shared" si="13"/>
        <v>2.4140160000000002</v>
      </c>
      <c r="P57" s="6">
        <f t="shared" si="19"/>
        <v>541.64247594050744</v>
      </c>
      <c r="Q57" s="6">
        <f t="shared" si="2"/>
        <v>871.68906880000009</v>
      </c>
      <c r="R57" s="1">
        <v>2770</v>
      </c>
      <c r="S57" s="1">
        <v>46</v>
      </c>
      <c r="T57" s="1">
        <v>4</v>
      </c>
      <c r="U57" s="6">
        <f t="shared" si="14"/>
        <v>47</v>
      </c>
      <c r="V57" s="20">
        <v>3.0000000000000001E-3</v>
      </c>
      <c r="W57" s="20">
        <v>7.0000000000000001E-3</v>
      </c>
      <c r="X57" s="21" t="s">
        <v>44</v>
      </c>
      <c r="Y57" s="22">
        <f t="shared" si="3"/>
        <v>0.125</v>
      </c>
      <c r="Z57" s="24"/>
      <c r="AA57" s="22"/>
      <c r="AB57" s="79">
        <f t="shared" si="4"/>
        <v>43628.729356891658</v>
      </c>
      <c r="AC57" s="79">
        <f t="shared" si="5"/>
        <v>43628.604356891658</v>
      </c>
      <c r="AD57" s="25">
        <f t="shared" si="15"/>
        <v>1.0939402249932755</v>
      </c>
      <c r="AE57" s="79">
        <f t="shared" si="6"/>
        <v>43628.729356891658</v>
      </c>
      <c r="AF57" s="79">
        <f t="shared" si="7"/>
        <v>43628.604356891658</v>
      </c>
      <c r="AG57" s="25">
        <f t="shared" si="16"/>
        <v>1.0939402249932755</v>
      </c>
      <c r="AH57" s="14">
        <f t="shared" si="8"/>
        <v>3.3528E-3</v>
      </c>
      <c r="AI57" s="14">
        <f t="shared" si="9"/>
        <v>1.6764000000000001E-4</v>
      </c>
      <c r="AJ57" s="14">
        <f t="shared" si="17"/>
        <v>3.5204400000000001E-3</v>
      </c>
      <c r="AK57" s="29"/>
      <c r="AL57" s="30"/>
      <c r="AM57" s="6"/>
      <c r="AN57" s="31"/>
      <c r="AO57" s="6">
        <f t="shared" si="10"/>
        <v>28.8</v>
      </c>
      <c r="AP57" s="74">
        <f t="shared" si="11"/>
        <v>3.0000000000000001E-3</v>
      </c>
    </row>
    <row r="58" spans="1:42" x14ac:dyDescent="0.3">
      <c r="A58" t="s">
        <v>17</v>
      </c>
      <c r="B58">
        <v>1</v>
      </c>
      <c r="C58" s="14">
        <v>0.11666666666666665</v>
      </c>
      <c r="D58" s="14">
        <f>SUM(AJ50:AJ58)</f>
        <v>0.12935473142307702</v>
      </c>
      <c r="E58" s="14"/>
      <c r="F58" s="34"/>
      <c r="G58" s="33">
        <f t="shared" si="1"/>
        <v>14.907520378183108</v>
      </c>
      <c r="H58" s="6"/>
      <c r="I58" s="84"/>
      <c r="J58" t="s">
        <v>31</v>
      </c>
      <c r="K58" s="6">
        <v>52.6</v>
      </c>
      <c r="L58" s="26">
        <f t="shared" si="24"/>
        <v>394.91338980354726</v>
      </c>
      <c r="M58" s="6">
        <f t="shared" si="18"/>
        <v>635.55149440000002</v>
      </c>
      <c r="N58" s="6">
        <f t="shared" si="12"/>
        <v>6.2000000000000455</v>
      </c>
      <c r="O58" s="6">
        <f t="shared" si="13"/>
        <v>9.9779328000000742</v>
      </c>
      <c r="P58" s="6">
        <f t="shared" si="19"/>
        <v>535.44247594050739</v>
      </c>
      <c r="Q58" s="6">
        <f t="shared" si="2"/>
        <v>861.71113600000001</v>
      </c>
      <c r="R58" s="1">
        <v>3050.3999999999996</v>
      </c>
      <c r="S58" s="1">
        <v>271</v>
      </c>
      <c r="T58" s="1">
        <v>0</v>
      </c>
      <c r="U58" s="6">
        <f t="shared" si="14"/>
        <v>280.39999999999964</v>
      </c>
      <c r="V58" s="20">
        <v>7.0000000000000001E-3</v>
      </c>
      <c r="W58" s="20">
        <v>1.0999999999999999E-2</v>
      </c>
      <c r="X58" s="21" t="s">
        <v>44</v>
      </c>
      <c r="Y58" s="22">
        <f t="shared" si="3"/>
        <v>0.125</v>
      </c>
      <c r="Z58" s="24"/>
      <c r="AA58" s="22"/>
      <c r="AB58" s="79">
        <f t="shared" si="4"/>
        <v>43628.746146682424</v>
      </c>
      <c r="AC58" s="79">
        <f t="shared" si="5"/>
        <v>43628.621146682424</v>
      </c>
      <c r="AD58" s="25">
        <f t="shared" si="15"/>
        <v>1.1107300157600548</v>
      </c>
      <c r="AE58" s="79">
        <f t="shared" si="6"/>
        <v>43628.746146682424</v>
      </c>
      <c r="AF58" s="79">
        <f t="shared" si="7"/>
        <v>43628.621146682424</v>
      </c>
      <c r="AG58" s="25">
        <f t="shared" si="16"/>
        <v>1.1107300157600548</v>
      </c>
      <c r="AH58" s="14">
        <f t="shared" si="8"/>
        <v>1.5990276923077043E-2</v>
      </c>
      <c r="AI58" s="14">
        <f t="shared" si="9"/>
        <v>7.9951384615385224E-4</v>
      </c>
      <c r="AJ58" s="14">
        <f t="shared" si="17"/>
        <v>1.6789790769230897E-2</v>
      </c>
      <c r="AK58" s="29">
        <v>26</v>
      </c>
      <c r="AL58" s="30"/>
      <c r="AM58" s="6"/>
      <c r="AN58" s="31"/>
      <c r="AO58" s="6">
        <f t="shared" si="10"/>
        <v>27.2</v>
      </c>
      <c r="AP58" s="74">
        <f t="shared" si="11"/>
        <v>7.0000000000000001E-3</v>
      </c>
    </row>
    <row r="59" spans="1:42" x14ac:dyDescent="0.3">
      <c r="C59" s="14"/>
      <c r="D59" s="14"/>
      <c r="E59" s="14"/>
      <c r="F59" s="34" t="s">
        <v>64</v>
      </c>
      <c r="G59" s="33">
        <f t="shared" si="1"/>
        <v>15.898876282211859</v>
      </c>
      <c r="H59" s="6"/>
      <c r="I59" s="84"/>
      <c r="J59" t="s">
        <v>58</v>
      </c>
      <c r="K59" s="6">
        <v>8.8000000000000007</v>
      </c>
      <c r="L59" s="26">
        <f>$L$58+K59</f>
        <v>403.71338980354727</v>
      </c>
      <c r="M59" s="6">
        <f t="shared" si="18"/>
        <v>649.71372159999999</v>
      </c>
      <c r="N59" s="6">
        <f t="shared" si="12"/>
        <v>8.8000000000000114</v>
      </c>
      <c r="O59" s="6">
        <f t="shared" si="13"/>
        <v>14.16222720000002</v>
      </c>
      <c r="P59" s="6">
        <f t="shared" si="19"/>
        <v>526.64247594050744</v>
      </c>
      <c r="Q59" s="6">
        <f t="shared" si="2"/>
        <v>847.54890880000005</v>
      </c>
      <c r="R59" s="1">
        <v>4854.3999999999996</v>
      </c>
      <c r="S59" s="1">
        <v>2040.1599999999999</v>
      </c>
      <c r="T59" s="1">
        <v>240</v>
      </c>
      <c r="U59" s="6">
        <f t="shared" si="14"/>
        <v>1804</v>
      </c>
      <c r="V59" s="20">
        <v>5.2999999999999999E-2</v>
      </c>
      <c r="W59" s="20">
        <v>0.17</v>
      </c>
      <c r="X59" s="21" t="s">
        <v>44</v>
      </c>
      <c r="Y59" s="22">
        <f t="shared" si="3"/>
        <v>0.125</v>
      </c>
      <c r="Z59" s="24"/>
      <c r="AA59" s="22"/>
      <c r="AB59" s="79">
        <f t="shared" si="4"/>
        <v>43628.787453178425</v>
      </c>
      <c r="AC59" s="79">
        <f t="shared" si="5"/>
        <v>43628.662453178425</v>
      </c>
      <c r="AD59" s="25">
        <f t="shared" si="15"/>
        <v>1.1520365117612528</v>
      </c>
      <c r="AE59" s="79">
        <f t="shared" si="6"/>
        <v>43628.787453178425</v>
      </c>
      <c r="AF59" s="79">
        <f t="shared" si="7"/>
        <v>43628.662453178425</v>
      </c>
      <c r="AG59" s="25">
        <f t="shared" si="16"/>
        <v>1.1520365117612528</v>
      </c>
      <c r="AH59" s="14">
        <f t="shared" si="8"/>
        <v>3.9339520000000051E-2</v>
      </c>
      <c r="AI59" s="14">
        <f t="shared" si="9"/>
        <v>1.9669760000000027E-3</v>
      </c>
      <c r="AJ59" s="14">
        <f t="shared" si="17"/>
        <v>4.1306496000000054E-2</v>
      </c>
      <c r="AK59" s="29">
        <v>15</v>
      </c>
      <c r="AL59" s="30"/>
      <c r="AM59" s="6"/>
      <c r="AN59" s="31"/>
      <c r="AO59" s="6">
        <f t="shared" si="10"/>
        <v>8.8000000000000007</v>
      </c>
      <c r="AP59" s="74">
        <f t="shared" si="11"/>
        <v>5.2999999999999999E-2</v>
      </c>
    </row>
    <row r="60" spans="1:42" x14ac:dyDescent="0.3">
      <c r="C60" s="14"/>
      <c r="D60" s="14"/>
      <c r="E60" s="14"/>
      <c r="F60" s="34"/>
      <c r="G60" s="33">
        <f t="shared" si="1"/>
        <v>16.500871522177476</v>
      </c>
      <c r="H60" s="6"/>
      <c r="I60" s="84"/>
      <c r="J60" t="s">
        <v>170</v>
      </c>
      <c r="K60" s="6">
        <v>20.2</v>
      </c>
      <c r="L60" s="26">
        <f>$L$58+K60</f>
        <v>415.11338980354725</v>
      </c>
      <c r="M60" s="6">
        <f t="shared" si="18"/>
        <v>668.06024319999995</v>
      </c>
      <c r="N60" s="6">
        <f t="shared" si="12"/>
        <v>11.399999999999977</v>
      </c>
      <c r="O60" s="6">
        <f t="shared" si="13"/>
        <v>18.346521599999964</v>
      </c>
      <c r="P60" s="6">
        <f t="shared" si="19"/>
        <v>515.24247594050735</v>
      </c>
      <c r="Q60" s="6">
        <f t="shared" si="2"/>
        <v>829.20238719999986</v>
      </c>
      <c r="R60" s="1">
        <v>4073</v>
      </c>
      <c r="S60" s="1">
        <v>243</v>
      </c>
      <c r="T60" s="1">
        <v>1024</v>
      </c>
      <c r="U60" s="6">
        <f t="shared" si="14"/>
        <v>-781.39999999999964</v>
      </c>
      <c r="V60" s="20">
        <v>-1.0999999999999999E-2</v>
      </c>
      <c r="W60" s="20">
        <v>0.06</v>
      </c>
      <c r="X60" s="21" t="s">
        <v>44</v>
      </c>
      <c r="Y60" s="22">
        <f t="shared" si="3"/>
        <v>0.125</v>
      </c>
      <c r="Z60" s="24"/>
      <c r="AA60" s="22"/>
      <c r="AB60" s="79">
        <f t="shared" si="4"/>
        <v>43628.812536313424</v>
      </c>
      <c r="AC60" s="79">
        <f t="shared" si="5"/>
        <v>43628.687536313424</v>
      </c>
      <c r="AD60" s="25">
        <f t="shared" si="15"/>
        <v>1.1771196467598202</v>
      </c>
      <c r="AE60" s="79">
        <f t="shared" si="6"/>
        <v>43628.812536313424</v>
      </c>
      <c r="AF60" s="79">
        <f t="shared" si="7"/>
        <v>43628.687536313424</v>
      </c>
      <c r="AG60" s="25">
        <f t="shared" si="16"/>
        <v>1.1771196467598202</v>
      </c>
      <c r="AH60" s="14">
        <f t="shared" si="8"/>
        <v>2.3888699999999954E-2</v>
      </c>
      <c r="AI60" s="14">
        <f t="shared" si="9"/>
        <v>1.1944349999999978E-3</v>
      </c>
      <c r="AJ60" s="14">
        <f t="shared" si="17"/>
        <v>2.5083134999999951E-2</v>
      </c>
      <c r="AK60" s="29">
        <v>32</v>
      </c>
      <c r="AL60" s="30"/>
      <c r="AM60" s="6"/>
      <c r="AN60" s="31"/>
      <c r="AO60" s="6">
        <f t="shared" si="10"/>
        <v>36.049999999999997</v>
      </c>
      <c r="AP60" s="74">
        <f t="shared" si="11"/>
        <v>-1.0999999999999999E-2</v>
      </c>
    </row>
    <row r="61" spans="1:42" x14ac:dyDescent="0.3">
      <c r="C61" s="14"/>
      <c r="D61" s="14"/>
      <c r="E61" s="14"/>
      <c r="F61" s="34"/>
      <c r="G61" s="33">
        <f t="shared" si="1"/>
        <v>16.579729378223419</v>
      </c>
      <c r="H61" s="6"/>
      <c r="I61" s="84"/>
      <c r="J61" t="s">
        <v>171</v>
      </c>
      <c r="K61" s="6">
        <v>21.6</v>
      </c>
      <c r="L61" s="26">
        <f t="shared" ref="L61:L65" si="25">$L$58+K61</f>
        <v>416.51338980354728</v>
      </c>
      <c r="M61" s="6">
        <f t="shared" si="18"/>
        <v>670.31332480000003</v>
      </c>
      <c r="N61" s="6">
        <f t="shared" si="12"/>
        <v>1.4000000000000341</v>
      </c>
      <c r="O61" s="6">
        <f t="shared" si="13"/>
        <v>2.2530816000000549</v>
      </c>
      <c r="P61" s="6">
        <f t="shared" si="19"/>
        <v>513.84247594050737</v>
      </c>
      <c r="Q61" s="6">
        <f t="shared" si="2"/>
        <v>826.9493056</v>
      </c>
      <c r="R61" s="1">
        <v>4102</v>
      </c>
      <c r="S61" s="1">
        <v>90</v>
      </c>
      <c r="T61" s="1">
        <v>58</v>
      </c>
      <c r="U61" s="6">
        <f t="shared" si="14"/>
        <v>29</v>
      </c>
      <c r="V61" s="20">
        <v>4.0000000000000001E-3</v>
      </c>
      <c r="W61" s="20">
        <v>3.9E-2</v>
      </c>
      <c r="X61" s="21" t="s">
        <v>44</v>
      </c>
      <c r="Y61" s="22">
        <f t="shared" si="3"/>
        <v>0.125</v>
      </c>
      <c r="Z61" s="24"/>
      <c r="AA61" s="22"/>
      <c r="AB61" s="79">
        <f t="shared" si="4"/>
        <v>43628.815822057426</v>
      </c>
      <c r="AC61" s="79">
        <f t="shared" si="5"/>
        <v>43628.690822057426</v>
      </c>
      <c r="AD61" s="25">
        <f t="shared" si="15"/>
        <v>1.1804053907617345</v>
      </c>
      <c r="AE61" s="79">
        <f t="shared" si="6"/>
        <v>43628.815822057426</v>
      </c>
      <c r="AF61" s="79">
        <f t="shared" si="7"/>
        <v>43628.690822057426</v>
      </c>
      <c r="AG61" s="25">
        <f t="shared" si="16"/>
        <v>1.1804053907617345</v>
      </c>
      <c r="AH61" s="14">
        <f t="shared" si="8"/>
        <v>3.1292800000000762E-3</v>
      </c>
      <c r="AI61" s="14">
        <f t="shared" si="9"/>
        <v>1.5646400000000383E-4</v>
      </c>
      <c r="AJ61" s="14">
        <f t="shared" si="17"/>
        <v>3.28574400000008E-3</v>
      </c>
      <c r="AK61" s="29"/>
      <c r="AL61" s="30"/>
      <c r="AM61" s="6"/>
      <c r="AN61" s="31"/>
      <c r="AO61" s="6">
        <f t="shared" si="10"/>
        <v>28.4</v>
      </c>
      <c r="AP61" s="74">
        <f t="shared" si="11"/>
        <v>4.0000000000000001E-3</v>
      </c>
    </row>
    <row r="62" spans="1:42" x14ac:dyDescent="0.3">
      <c r="C62" s="14"/>
      <c r="D62" s="14"/>
      <c r="E62" s="14"/>
      <c r="F62" s="34"/>
      <c r="G62" s="33">
        <f t="shared" si="1"/>
        <v>16.819573548564222</v>
      </c>
      <c r="H62" s="6"/>
      <c r="I62" s="84"/>
      <c r="J62" t="s">
        <v>172</v>
      </c>
      <c r="K62" s="6">
        <v>26</v>
      </c>
      <c r="L62" s="26">
        <f t="shared" si="25"/>
        <v>420.91338980354726</v>
      </c>
      <c r="M62" s="6">
        <f t="shared" si="18"/>
        <v>677.39443840000001</v>
      </c>
      <c r="N62" s="6">
        <f t="shared" si="12"/>
        <v>4.3999999999999773</v>
      </c>
      <c r="O62" s="6">
        <f t="shared" si="13"/>
        <v>7.0811135999999637</v>
      </c>
      <c r="P62" s="6">
        <f t="shared" si="19"/>
        <v>509.44247594050739</v>
      </c>
      <c r="Q62" s="6">
        <f t="shared" si="2"/>
        <v>819.86819200000002</v>
      </c>
      <c r="R62" s="1">
        <v>3926</v>
      </c>
      <c r="S62" s="1">
        <v>101</v>
      </c>
      <c r="T62" s="1">
        <v>263</v>
      </c>
      <c r="U62" s="6">
        <f t="shared" si="14"/>
        <v>-176</v>
      </c>
      <c r="V62" s="20">
        <v>-8.9999999999999993E-3</v>
      </c>
      <c r="W62" s="20">
        <v>2.1000000000000001E-2</v>
      </c>
      <c r="X62" s="21" t="s">
        <v>44</v>
      </c>
      <c r="Y62" s="22">
        <f t="shared" si="3"/>
        <v>0.125</v>
      </c>
      <c r="Z62" s="24"/>
      <c r="AA62" s="22"/>
      <c r="AB62" s="79">
        <f t="shared" si="4"/>
        <v>43628.825815564524</v>
      </c>
      <c r="AC62" s="79">
        <f t="shared" si="5"/>
        <v>43628.700815564524</v>
      </c>
      <c r="AD62" s="25">
        <f t="shared" si="15"/>
        <v>1.1903988978592679</v>
      </c>
      <c r="AE62" s="79">
        <f t="shared" si="6"/>
        <v>43628.825815564524</v>
      </c>
      <c r="AF62" s="79">
        <f t="shared" si="7"/>
        <v>43628.700815564524</v>
      </c>
      <c r="AG62" s="25">
        <f t="shared" si="16"/>
        <v>1.1903988978592679</v>
      </c>
      <c r="AH62" s="14">
        <f t="shared" si="8"/>
        <v>9.5176258064515636E-3</v>
      </c>
      <c r="AI62" s="14">
        <f t="shared" si="9"/>
        <v>4.758812903225782E-4</v>
      </c>
      <c r="AJ62" s="14">
        <f t="shared" si="17"/>
        <v>9.9935070967741412E-3</v>
      </c>
      <c r="AK62" s="29">
        <v>31</v>
      </c>
      <c r="AL62" s="30"/>
      <c r="AM62" s="6"/>
      <c r="AN62" s="31"/>
      <c r="AO62" s="6">
        <f t="shared" si="10"/>
        <v>34.950000000000003</v>
      </c>
      <c r="AP62" s="74">
        <f t="shared" si="11"/>
        <v>-8.9999999999999993E-3</v>
      </c>
    </row>
    <row r="63" spans="1:42" x14ac:dyDescent="0.3">
      <c r="C63" s="14"/>
      <c r="D63" s="14"/>
      <c r="E63" s="14"/>
      <c r="F63" s="34"/>
      <c r="G63" s="33">
        <f t="shared" si="1"/>
        <v>17.255024896294344</v>
      </c>
      <c r="H63" s="6"/>
      <c r="I63" s="85"/>
      <c r="J63" t="s">
        <v>173</v>
      </c>
      <c r="K63" s="6">
        <v>32.700000000000003</v>
      </c>
      <c r="L63" s="26">
        <f t="shared" si="25"/>
        <v>427.61338980354725</v>
      </c>
      <c r="M63" s="6">
        <f t="shared" si="18"/>
        <v>688.17704319999996</v>
      </c>
      <c r="N63" s="6">
        <f t="shared" si="12"/>
        <v>6.6999999999999886</v>
      </c>
      <c r="O63" s="6">
        <f t="shared" si="13"/>
        <v>10.782604799999982</v>
      </c>
      <c r="P63" s="6">
        <f t="shared" si="19"/>
        <v>502.7424759405074</v>
      </c>
      <c r="Q63" s="6">
        <f t="shared" si="2"/>
        <v>809.08558719999996</v>
      </c>
      <c r="R63" s="1">
        <v>4261</v>
      </c>
      <c r="S63" s="1">
        <v>457</v>
      </c>
      <c r="T63" s="1">
        <v>125</v>
      </c>
      <c r="U63" s="6">
        <f t="shared" si="14"/>
        <v>335</v>
      </c>
      <c r="V63" s="20">
        <v>1.2E-2</v>
      </c>
      <c r="W63" s="20">
        <v>4.4999999999999998E-2</v>
      </c>
      <c r="X63" s="21" t="s">
        <v>44</v>
      </c>
      <c r="Y63" s="22">
        <f t="shared" si="3"/>
        <v>0.125</v>
      </c>
      <c r="Z63" s="24"/>
      <c r="AA63" s="22"/>
      <c r="AB63" s="79">
        <f t="shared" si="4"/>
        <v>43628.843959370679</v>
      </c>
      <c r="AC63" s="79">
        <f t="shared" si="5"/>
        <v>43628.718959370679</v>
      </c>
      <c r="AD63" s="25">
        <f t="shared" si="15"/>
        <v>1.2085427040146897</v>
      </c>
      <c r="AE63" s="79">
        <f t="shared" si="6"/>
        <v>43628.843959370679</v>
      </c>
      <c r="AF63" s="79">
        <f t="shared" si="7"/>
        <v>43628.718959370679</v>
      </c>
      <c r="AG63" s="25">
        <f t="shared" si="16"/>
        <v>1.2085427040146897</v>
      </c>
      <c r="AH63" s="14">
        <f t="shared" si="8"/>
        <v>1.7279815384615354E-2</v>
      </c>
      <c r="AI63" s="14">
        <f t="shared" si="9"/>
        <v>8.6399076923076776E-4</v>
      </c>
      <c r="AJ63" s="14">
        <f t="shared" si="17"/>
        <v>1.8143806153846122E-2</v>
      </c>
      <c r="AK63" s="29">
        <v>26</v>
      </c>
      <c r="AL63" s="30"/>
      <c r="AM63" s="6"/>
      <c r="AN63" s="31"/>
      <c r="AO63" s="6">
        <f t="shared" si="10"/>
        <v>25.2</v>
      </c>
      <c r="AP63" s="74">
        <f t="shared" si="11"/>
        <v>1.2E-2</v>
      </c>
    </row>
    <row r="64" spans="1:42" x14ac:dyDescent="0.3">
      <c r="C64" s="14"/>
      <c r="D64" s="14"/>
      <c r="E64" s="14"/>
      <c r="F64" s="34" t="s">
        <v>64</v>
      </c>
      <c r="G64" s="33">
        <f t="shared" si="1"/>
        <v>18.2447714562295</v>
      </c>
      <c r="H64" s="6"/>
      <c r="I64" s="85"/>
      <c r="J64" t="s">
        <v>59</v>
      </c>
      <c r="K64" s="6">
        <v>45</v>
      </c>
      <c r="L64" s="26">
        <f t="shared" si="25"/>
        <v>439.91338980354726</v>
      </c>
      <c r="M64" s="6">
        <f t="shared" si="18"/>
        <v>707.97197440000002</v>
      </c>
      <c r="N64" s="6">
        <f t="shared" si="12"/>
        <v>12.300000000000011</v>
      </c>
      <c r="O64" s="6">
        <f t="shared" si="13"/>
        <v>19.794931200000018</v>
      </c>
      <c r="P64" s="6">
        <f t="shared" si="19"/>
        <v>490.44247594050739</v>
      </c>
      <c r="Q64" s="6">
        <f t="shared" si="2"/>
        <v>789.29065600000001</v>
      </c>
      <c r="R64" s="1">
        <v>6074.5599999999995</v>
      </c>
      <c r="S64" s="1">
        <v>1917</v>
      </c>
      <c r="T64" s="1">
        <v>132</v>
      </c>
      <c r="U64" s="6">
        <f t="shared" si="14"/>
        <v>1813.5599999999995</v>
      </c>
      <c r="V64" s="20">
        <v>3.2000000000000001E-2</v>
      </c>
      <c r="W64" s="20">
        <v>0.111</v>
      </c>
      <c r="X64" s="21" t="s">
        <v>44</v>
      </c>
      <c r="Y64" s="22">
        <f t="shared" si="3"/>
        <v>0.125</v>
      </c>
      <c r="Z64" s="24"/>
      <c r="AA64" s="22"/>
      <c r="AB64" s="79">
        <f t="shared" si="4"/>
        <v>43628.885198810676</v>
      </c>
      <c r="AC64" s="79">
        <f t="shared" si="5"/>
        <v>43628.760198810676</v>
      </c>
      <c r="AD64" s="25">
        <f t="shared" si="15"/>
        <v>1.2497821440119878</v>
      </c>
      <c r="AE64" s="79">
        <f t="shared" si="6"/>
        <v>43628.885198810676</v>
      </c>
      <c r="AF64" s="79">
        <f t="shared" si="7"/>
        <v>43628.760198810676</v>
      </c>
      <c r="AG64" s="25">
        <f t="shared" si="16"/>
        <v>1.2497821440119878</v>
      </c>
      <c r="AH64" s="14">
        <f t="shared" si="8"/>
        <v>3.9275657142857183E-2</v>
      </c>
      <c r="AI64" s="14">
        <f t="shared" si="9"/>
        <v>1.9637828571428591E-3</v>
      </c>
      <c r="AJ64" s="14">
        <f t="shared" si="17"/>
        <v>4.1239440000000044E-2</v>
      </c>
      <c r="AK64" s="29">
        <v>21</v>
      </c>
      <c r="AL64" s="30"/>
      <c r="AM64" s="6"/>
      <c r="AN64" s="31"/>
      <c r="AO64" s="6">
        <f t="shared" si="10"/>
        <v>17.2</v>
      </c>
      <c r="AP64" s="74">
        <f t="shared" si="11"/>
        <v>3.2000000000000001E-2</v>
      </c>
    </row>
    <row r="65" spans="1:42" x14ac:dyDescent="0.3">
      <c r="A65" t="s">
        <v>18</v>
      </c>
      <c r="B65">
        <v>1</v>
      </c>
      <c r="C65" s="14">
        <v>0.12638888888888888</v>
      </c>
      <c r="D65" s="14">
        <f>SUM(AJ59:AJ65)</f>
        <v>0.14873333825062038</v>
      </c>
      <c r="E65" s="14"/>
      <c r="G65" s="33">
        <f t="shared" si="1"/>
        <v>18.477120496274438</v>
      </c>
      <c r="H65" s="6"/>
      <c r="I65" s="84"/>
      <c r="J65" t="s">
        <v>32</v>
      </c>
      <c r="K65" s="6">
        <v>50.5</v>
      </c>
      <c r="L65" s="26">
        <f t="shared" si="25"/>
        <v>445.41338980354726</v>
      </c>
      <c r="M65" s="6">
        <f t="shared" si="18"/>
        <v>716.82336640000005</v>
      </c>
      <c r="N65" s="6">
        <f t="shared" si="12"/>
        <v>5.5</v>
      </c>
      <c r="O65" s="6">
        <f t="shared" si="13"/>
        <v>8.8513920000000006</v>
      </c>
      <c r="P65" s="6">
        <f t="shared" si="19"/>
        <v>484.94247594050739</v>
      </c>
      <c r="Q65" s="6">
        <f t="shared" si="2"/>
        <v>780.43926399999998</v>
      </c>
      <c r="R65" s="1">
        <v>5434.96</v>
      </c>
      <c r="S65" s="1">
        <v>178</v>
      </c>
      <c r="T65" s="1">
        <v>866</v>
      </c>
      <c r="U65" s="6">
        <f t="shared" si="14"/>
        <v>-639.59999999999945</v>
      </c>
      <c r="V65" s="20">
        <v>-2.3E-2</v>
      </c>
      <c r="W65" s="20">
        <v>4.8000000000000001E-2</v>
      </c>
      <c r="X65" s="21" t="s">
        <v>44</v>
      </c>
      <c r="Y65" s="22">
        <f t="shared" si="3"/>
        <v>0.125</v>
      </c>
      <c r="Z65" s="24"/>
      <c r="AA65" s="22"/>
      <c r="AB65" s="79">
        <f t="shared" si="4"/>
        <v>43628.894880020678</v>
      </c>
      <c r="AC65" s="79">
        <f t="shared" si="5"/>
        <v>43628.769880020678</v>
      </c>
      <c r="AD65" s="25">
        <f t="shared" si="15"/>
        <v>1.2594633540138602</v>
      </c>
      <c r="AE65" s="79">
        <f t="shared" si="6"/>
        <v>43628.894880020678</v>
      </c>
      <c r="AF65" s="79">
        <f t="shared" si="7"/>
        <v>43628.769880020678</v>
      </c>
      <c r="AG65" s="25">
        <f t="shared" si="16"/>
        <v>1.2594633540138602</v>
      </c>
      <c r="AH65" s="14">
        <f t="shared" si="8"/>
        <v>9.2201999999999996E-3</v>
      </c>
      <c r="AI65" s="14">
        <f t="shared" si="9"/>
        <v>4.6100999999999998E-4</v>
      </c>
      <c r="AJ65" s="14">
        <f t="shared" si="17"/>
        <v>9.6812099999999991E-3</v>
      </c>
      <c r="AK65" s="29">
        <v>40</v>
      </c>
      <c r="AL65" s="30"/>
      <c r="AM65" s="6"/>
      <c r="AN65" s="31"/>
      <c r="AO65" s="6">
        <f t="shared" si="10"/>
        <v>42.65</v>
      </c>
      <c r="AP65" s="74">
        <f t="shared" si="11"/>
        <v>-2.3E-2</v>
      </c>
    </row>
    <row r="66" spans="1:42" x14ac:dyDescent="0.3">
      <c r="C66" s="14"/>
      <c r="D66" s="14"/>
      <c r="E66" s="14"/>
      <c r="G66" s="33">
        <f t="shared" si="1"/>
        <v>19.209372016252019</v>
      </c>
      <c r="H66" s="6"/>
      <c r="I66" s="84"/>
      <c r="J66" t="s">
        <v>61</v>
      </c>
      <c r="K66" s="6">
        <v>13</v>
      </c>
      <c r="L66" s="26">
        <f>$L$65+K66</f>
        <v>458.41338980354726</v>
      </c>
      <c r="M66" s="6">
        <f t="shared" si="18"/>
        <v>737.74483840000005</v>
      </c>
      <c r="N66" s="6">
        <f t="shared" si="12"/>
        <v>13</v>
      </c>
      <c r="O66" s="6">
        <f t="shared" si="13"/>
        <v>20.921472000000001</v>
      </c>
      <c r="P66" s="6">
        <f t="shared" si="19"/>
        <v>471.94247594050739</v>
      </c>
      <c r="Q66" s="6">
        <f t="shared" si="2"/>
        <v>759.51779199999999</v>
      </c>
      <c r="R66" s="1">
        <v>4942.96</v>
      </c>
      <c r="S66" s="1">
        <v>324</v>
      </c>
      <c r="T66" s="1">
        <v>851</v>
      </c>
      <c r="U66" s="6">
        <f t="shared" si="14"/>
        <v>-492</v>
      </c>
      <c r="V66" s="20">
        <v>-8.0000000000000002E-3</v>
      </c>
      <c r="W66" s="20">
        <v>7.4999999999999997E-2</v>
      </c>
      <c r="X66" s="21" t="s">
        <v>44</v>
      </c>
      <c r="Y66" s="22">
        <f t="shared" si="3"/>
        <v>0.125</v>
      </c>
      <c r="Z66" s="24"/>
      <c r="AA66" s="22"/>
      <c r="AB66" s="79">
        <f t="shared" si="4"/>
        <v>43628.925390500677</v>
      </c>
      <c r="AC66" s="79">
        <f t="shared" si="5"/>
        <v>43628.800390500677</v>
      </c>
      <c r="AD66" s="25">
        <f t="shared" si="15"/>
        <v>1.2899738340129261</v>
      </c>
      <c r="AE66" s="79">
        <f t="shared" si="6"/>
        <v>43628.925390500677</v>
      </c>
      <c r="AF66" s="79">
        <f t="shared" si="7"/>
        <v>43628.800390500677</v>
      </c>
      <c r="AG66" s="25">
        <f t="shared" si="16"/>
        <v>1.2899738340129261</v>
      </c>
      <c r="AH66" s="14">
        <f t="shared" si="8"/>
        <v>2.9057600000000003E-2</v>
      </c>
      <c r="AI66" s="14">
        <f t="shared" si="9"/>
        <v>1.4528800000000001E-3</v>
      </c>
      <c r="AJ66" s="14">
        <f t="shared" si="17"/>
        <v>3.0510480000000003E-2</v>
      </c>
      <c r="AK66" s="29"/>
      <c r="AL66" s="30"/>
      <c r="AM66" s="6"/>
      <c r="AN66" s="31"/>
      <c r="AO66" s="6">
        <f t="shared" si="10"/>
        <v>34.4</v>
      </c>
      <c r="AP66" s="74">
        <f t="shared" si="11"/>
        <v>-8.0000000000000002E-3</v>
      </c>
    </row>
    <row r="67" spans="1:42" x14ac:dyDescent="0.3">
      <c r="C67" s="14"/>
      <c r="D67" s="14"/>
      <c r="E67" s="14"/>
      <c r="F67" s="34" t="s">
        <v>64</v>
      </c>
      <c r="G67" s="33">
        <f t="shared" si="1"/>
        <v>20.38741182431113</v>
      </c>
      <c r="H67" s="6"/>
      <c r="I67" s="84"/>
      <c r="J67" t="s">
        <v>60</v>
      </c>
      <c r="K67" s="6">
        <v>25.2</v>
      </c>
      <c r="L67" s="26">
        <f>$L$65+K67</f>
        <v>470.61338980354725</v>
      </c>
      <c r="M67" s="6">
        <f t="shared" si="18"/>
        <v>757.37883520000003</v>
      </c>
      <c r="N67" s="6">
        <f t="shared" si="12"/>
        <v>12.199999999999989</v>
      </c>
      <c r="O67" s="6">
        <f t="shared" si="13"/>
        <v>19.633996799999984</v>
      </c>
      <c r="P67" s="6">
        <f t="shared" si="19"/>
        <v>459.7424759405074</v>
      </c>
      <c r="Q67" s="6">
        <f t="shared" si="2"/>
        <v>739.88379520000001</v>
      </c>
      <c r="R67" s="1">
        <v>7022.48</v>
      </c>
      <c r="S67" s="1">
        <v>2183</v>
      </c>
      <c r="T67" s="1">
        <v>102</v>
      </c>
      <c r="U67" s="6">
        <f t="shared" si="14"/>
        <v>2079.5199999999995</v>
      </c>
      <c r="V67" s="20">
        <v>3.5000000000000003E-2</v>
      </c>
      <c r="W67" s="20">
        <v>0.11799999999999999</v>
      </c>
      <c r="X67" s="21" t="s">
        <v>44</v>
      </c>
      <c r="Y67" s="22">
        <f t="shared" si="3"/>
        <v>0.125</v>
      </c>
      <c r="Z67" s="24"/>
      <c r="AA67" s="22"/>
      <c r="AB67" s="79">
        <f t="shared" si="4"/>
        <v>43628.97447549268</v>
      </c>
      <c r="AC67" s="79">
        <f t="shared" si="5"/>
        <v>43628.84947549268</v>
      </c>
      <c r="AD67" s="25">
        <f t="shared" si="15"/>
        <v>1.3390588260153891</v>
      </c>
      <c r="AE67" s="79">
        <f t="shared" si="6"/>
        <v>43628.97447549268</v>
      </c>
      <c r="AF67" s="79">
        <f t="shared" si="7"/>
        <v>43628.84947549268</v>
      </c>
      <c r="AG67" s="25">
        <f t="shared" si="16"/>
        <v>1.3390588260153891</v>
      </c>
      <c r="AH67" s="14">
        <f t="shared" si="8"/>
        <v>4.6747611428571395E-2</v>
      </c>
      <c r="AI67" s="14">
        <f t="shared" si="9"/>
        <v>2.3373805714285698E-3</v>
      </c>
      <c r="AJ67" s="14">
        <f t="shared" si="17"/>
        <v>4.9084991999999966E-2</v>
      </c>
      <c r="AK67" s="29">
        <v>17.5</v>
      </c>
      <c r="AL67" s="30"/>
      <c r="AM67" s="6"/>
      <c r="AN67" s="31"/>
      <c r="AO67" s="6">
        <f t="shared" si="10"/>
        <v>15.999999999999998</v>
      </c>
      <c r="AP67" s="74">
        <f t="shared" si="11"/>
        <v>3.5000000000000003E-2</v>
      </c>
    </row>
    <row r="68" spans="1:42" x14ac:dyDescent="0.3">
      <c r="C68" s="14"/>
      <c r="D68" s="14"/>
      <c r="E68" s="14"/>
      <c r="F68" s="34" t="s">
        <v>65</v>
      </c>
      <c r="G68" s="33"/>
      <c r="H68" s="6"/>
      <c r="I68" s="84"/>
      <c r="J68" t="s">
        <v>203</v>
      </c>
      <c r="K68" s="6">
        <v>32.799999999999997</v>
      </c>
      <c r="L68" s="26">
        <f>$L$65+K68</f>
        <v>478.21338980354727</v>
      </c>
      <c r="M68" s="6">
        <f t="shared" si="18"/>
        <v>769.60984960000008</v>
      </c>
      <c r="N68" s="6">
        <f t="shared" si="12"/>
        <v>7.6000000000000227</v>
      </c>
      <c r="O68" s="6">
        <f t="shared" si="13"/>
        <v>12.231014400000037</v>
      </c>
      <c r="P68" s="6">
        <f t="shared" si="19"/>
        <v>452.14247594050738</v>
      </c>
      <c r="Q68" s="6">
        <f t="shared" si="2"/>
        <v>727.65278079999996</v>
      </c>
      <c r="R68" s="1">
        <v>5192</v>
      </c>
      <c r="S68" s="1">
        <v>185</v>
      </c>
      <c r="T68" s="1">
        <v>2020</v>
      </c>
      <c r="U68" s="6">
        <f t="shared" si="14"/>
        <v>-1830.4799999999996</v>
      </c>
      <c r="V68" s="20">
        <v>-4.7E-2</v>
      </c>
      <c r="W68" s="20">
        <v>0.08</v>
      </c>
      <c r="X68" s="21" t="s">
        <v>44</v>
      </c>
      <c r="Y68" s="22">
        <f t="shared" si="3"/>
        <v>0.125</v>
      </c>
      <c r="Z68" s="24"/>
      <c r="AA68" s="22"/>
      <c r="AB68" s="79">
        <f t="shared" si="4"/>
        <v>43628.985800506016</v>
      </c>
      <c r="AC68" s="79">
        <f t="shared" si="5"/>
        <v>43628.860800506016</v>
      </c>
      <c r="AD68" s="25">
        <f t="shared" si="15"/>
        <v>1.3503838393517071</v>
      </c>
      <c r="AE68" s="79">
        <f t="shared" si="6"/>
        <v>43628.985800506016</v>
      </c>
      <c r="AF68" s="79">
        <f t="shared" si="7"/>
        <v>43628.860800506016</v>
      </c>
      <c r="AG68" s="25">
        <f t="shared" si="16"/>
        <v>1.3503838393517071</v>
      </c>
      <c r="AH68" s="14">
        <f t="shared" si="8"/>
        <v>1.1325013333333368E-2</v>
      </c>
      <c r="AI68" s="14">
        <f t="shared" si="9"/>
        <v>0</v>
      </c>
      <c r="AJ68" s="14">
        <f t="shared" si="17"/>
        <v>1.1325013333333368E-2</v>
      </c>
      <c r="AK68" s="29">
        <v>45</v>
      </c>
      <c r="AL68" s="30">
        <v>0</v>
      </c>
      <c r="AM68" s="6"/>
      <c r="AN68" s="31"/>
      <c r="AO68" s="6">
        <f t="shared" si="10"/>
        <v>55.85</v>
      </c>
      <c r="AP68" s="74">
        <f t="shared" si="11"/>
        <v>-4.7E-2</v>
      </c>
    </row>
    <row r="69" spans="1:42" x14ac:dyDescent="0.3">
      <c r="C69" s="14"/>
      <c r="D69" s="14"/>
      <c r="E69" s="14"/>
      <c r="F69" s="34" t="s">
        <v>65</v>
      </c>
      <c r="G69" s="33">
        <f t="shared" si="1"/>
        <v>20.799663984391373</v>
      </c>
      <c r="H69" s="6"/>
      <c r="I69" s="84"/>
      <c r="J69" t="s">
        <v>62</v>
      </c>
      <c r="K69" s="6">
        <v>37.6</v>
      </c>
      <c r="L69" s="26">
        <f>$L$65+K69</f>
        <v>483.01338980354728</v>
      </c>
      <c r="M69" s="6">
        <f t="shared" si="18"/>
        <v>777.33470080000006</v>
      </c>
      <c r="N69" s="6">
        <f t="shared" si="12"/>
        <v>4.8000000000000114</v>
      </c>
      <c r="O69" s="6">
        <f t="shared" si="13"/>
        <v>7.7248512000000185</v>
      </c>
      <c r="P69" s="6">
        <f t="shared" si="19"/>
        <v>447.34247594050737</v>
      </c>
      <c r="Q69" s="6">
        <f t="shared" ref="Q69:Q135" si="26">P69*1.609344</f>
        <v>719.92792959999997</v>
      </c>
      <c r="R69" s="1">
        <v>3692</v>
      </c>
      <c r="S69" s="1">
        <v>1</v>
      </c>
      <c r="T69" s="1">
        <v>1481</v>
      </c>
      <c r="U69" s="6">
        <f t="shared" si="14"/>
        <v>-1500</v>
      </c>
      <c r="V69" s="20">
        <v>-6.2E-2</v>
      </c>
      <c r="W69" s="20">
        <v>2E-3</v>
      </c>
      <c r="X69" s="21" t="s">
        <v>44</v>
      </c>
      <c r="Y69" s="22">
        <f t="shared" si="3"/>
        <v>0.125</v>
      </c>
      <c r="Z69" s="24"/>
      <c r="AA69" s="22"/>
      <c r="AB69" s="79">
        <f t="shared" ref="AB69:AB132" si="27">AB68+AJ69</f>
        <v>43628.991652666016</v>
      </c>
      <c r="AC69" s="79">
        <f t="shared" ref="AC69:AC132" si="28">AB69-Y69</f>
        <v>43628.866652666016</v>
      </c>
      <c r="AD69" s="25">
        <f t="shared" si="15"/>
        <v>1.3562359993520658</v>
      </c>
      <c r="AE69" s="79">
        <f t="shared" ref="AE69:AE132" si="29">IF(ISBLANK(Z69),AE68+AJ69,Z69)</f>
        <v>43628.991652666016</v>
      </c>
      <c r="AF69" s="79">
        <f t="shared" ref="AF69:AF132" si="30">AE69-Y69</f>
        <v>43628.866652666016</v>
      </c>
      <c r="AG69" s="25">
        <f t="shared" si="16"/>
        <v>1.3562359993520658</v>
      </c>
      <c r="AH69" s="14">
        <f t="shared" ref="AH69:AH132" si="31">(O69/IF(ISBLANK(AK69),$AK$2,AK69))/24</f>
        <v>5.8521600000000134E-3</v>
      </c>
      <c r="AI69" s="14">
        <f t="shared" ref="AI69:AI132" si="32">(AM69+AN69)/24/60+AH69*IF(ISBLANK(AL69),$AL$2,AL69)</f>
        <v>0</v>
      </c>
      <c r="AJ69" s="14">
        <f t="shared" si="17"/>
        <v>5.8521600000000134E-3</v>
      </c>
      <c r="AK69" s="29">
        <v>55</v>
      </c>
      <c r="AL69" s="30">
        <v>0</v>
      </c>
      <c r="AM69" s="6"/>
      <c r="AN69" s="31"/>
      <c r="AO69" s="6">
        <f t="shared" ref="AO69:AO132" si="33">$AK$2-IF(V69&lt;0, 550, 400)*V69</f>
        <v>64.099999999999994</v>
      </c>
      <c r="AP69" s="74">
        <f t="shared" ref="AP69:AP132" si="34">V69</f>
        <v>-6.2E-2</v>
      </c>
    </row>
    <row r="70" spans="1:42" x14ac:dyDescent="0.3">
      <c r="A70" t="s">
        <v>19</v>
      </c>
      <c r="B70">
        <v>1</v>
      </c>
      <c r="C70" s="14">
        <v>0.12013888888888889</v>
      </c>
      <c r="D70" s="14">
        <f>SUM(AJ66:AJ70)</f>
        <v>0.1364362693333333</v>
      </c>
      <c r="E70" s="14"/>
      <c r="G70" s="33">
        <f t="shared" si="1"/>
        <v>21.751590960309841</v>
      </c>
      <c r="H70" s="6"/>
      <c r="I70" s="84"/>
      <c r="J70" t="s">
        <v>33</v>
      </c>
      <c r="K70" s="6">
        <v>54.5</v>
      </c>
      <c r="L70" s="26">
        <f>$L$65+K70</f>
        <v>499.91338980354726</v>
      </c>
      <c r="M70" s="6">
        <f t="shared" si="18"/>
        <v>804.53261440000006</v>
      </c>
      <c r="N70" s="6">
        <f t="shared" ref="N70:N133" si="35">L70-L69</f>
        <v>16.899999999999977</v>
      </c>
      <c r="O70" s="6">
        <f t="shared" si="13"/>
        <v>27.197913599999964</v>
      </c>
      <c r="P70" s="6">
        <f t="shared" si="19"/>
        <v>430.44247594050739</v>
      </c>
      <c r="Q70" s="6">
        <f t="shared" si="26"/>
        <v>692.73001599999998</v>
      </c>
      <c r="R70" s="1">
        <v>3168.48</v>
      </c>
      <c r="S70" s="1">
        <v>633.04</v>
      </c>
      <c r="T70" s="1">
        <v>638</v>
      </c>
      <c r="U70" s="6">
        <v>1141</v>
      </c>
      <c r="V70" s="20">
        <v>-7.0000000000000001E-3</v>
      </c>
      <c r="W70" s="20">
        <v>5.2999999999999999E-2</v>
      </c>
      <c r="X70" s="21" t="s">
        <v>44</v>
      </c>
      <c r="Y70" s="22">
        <f t="shared" si="3"/>
        <v>0.125</v>
      </c>
      <c r="Z70" s="24"/>
      <c r="AA70" s="22"/>
      <c r="AB70" s="79">
        <f t="shared" si="27"/>
        <v>43629.031316290013</v>
      </c>
      <c r="AC70" s="79">
        <f t="shared" si="28"/>
        <v>43628.906316290013</v>
      </c>
      <c r="AD70" s="25">
        <f t="shared" ref="AD70:AD133" si="36">AB70-AB$4</f>
        <v>1.3958996233486687</v>
      </c>
      <c r="AE70" s="79">
        <f t="shared" si="29"/>
        <v>43629.031316290013</v>
      </c>
      <c r="AF70" s="79">
        <f t="shared" si="30"/>
        <v>43628.906316290013</v>
      </c>
      <c r="AG70" s="25">
        <f t="shared" ref="AG70:AG133" si="37">AE70-AE$4</f>
        <v>1.3958996233486687</v>
      </c>
      <c r="AH70" s="14">
        <f t="shared" si="31"/>
        <v>3.7774879999999948E-2</v>
      </c>
      <c r="AI70" s="14">
        <f t="shared" si="32"/>
        <v>1.8887439999999975E-3</v>
      </c>
      <c r="AJ70" s="14">
        <f t="shared" ref="AJ70:AJ133" si="38">AH70+AI70</f>
        <v>3.9663623999999946E-2</v>
      </c>
      <c r="AK70" s="29"/>
      <c r="AL70" s="30"/>
      <c r="AM70" s="6"/>
      <c r="AN70" s="31"/>
      <c r="AO70" s="6">
        <f t="shared" si="33"/>
        <v>33.85</v>
      </c>
      <c r="AP70" s="74">
        <f t="shared" si="34"/>
        <v>-7.0000000000000001E-3</v>
      </c>
    </row>
    <row r="71" spans="1:42" x14ac:dyDescent="0.3">
      <c r="C71" s="14"/>
      <c r="D71" s="14"/>
      <c r="E71" s="14"/>
      <c r="G71" s="33">
        <f t="shared" si="1"/>
        <v>1.2416362082585692</v>
      </c>
      <c r="H71" s="6"/>
      <c r="I71" s="84"/>
      <c r="J71" t="s">
        <v>66</v>
      </c>
      <c r="K71" s="6">
        <v>8.6999999999999993</v>
      </c>
      <c r="L71" s="26">
        <f>$L$70+K71</f>
        <v>508.61338980354725</v>
      </c>
      <c r="M71" s="6">
        <f t="shared" si="18"/>
        <v>818.53390720000004</v>
      </c>
      <c r="N71" s="6">
        <f t="shared" si="35"/>
        <v>8.6999999999999886</v>
      </c>
      <c r="O71" s="6">
        <f t="shared" si="13"/>
        <v>14.001292799999982</v>
      </c>
      <c r="P71" s="6">
        <f t="shared" si="19"/>
        <v>421.7424759405074</v>
      </c>
      <c r="Q71" s="6">
        <f t="shared" si="26"/>
        <v>678.72872319999999</v>
      </c>
      <c r="R71" s="1">
        <v>3204.56</v>
      </c>
      <c r="S71" s="1">
        <v>393.59999999999997</v>
      </c>
      <c r="T71" s="1">
        <v>-360.79999999999995</v>
      </c>
      <c r="U71" s="6">
        <f t="shared" si="14"/>
        <v>36.079999999999927</v>
      </c>
      <c r="V71" s="20">
        <v>-2E-3</v>
      </c>
      <c r="W71" s="20">
        <v>6.3E-2</v>
      </c>
      <c r="X71" s="21" t="s">
        <v>44</v>
      </c>
      <c r="Y71" s="22">
        <f t="shared" si="3"/>
        <v>0.125</v>
      </c>
      <c r="Z71" s="24"/>
      <c r="AA71" s="22"/>
      <c r="AB71" s="79">
        <f t="shared" si="27"/>
        <v>43629.176734842011</v>
      </c>
      <c r="AC71" s="79">
        <f t="shared" si="28"/>
        <v>43629.051734842011</v>
      </c>
      <c r="AD71" s="25">
        <f t="shared" si="36"/>
        <v>1.5413181753465324</v>
      </c>
      <c r="AE71" s="79">
        <f t="shared" si="29"/>
        <v>43629.176734842011</v>
      </c>
      <c r="AF71" s="79">
        <f t="shared" si="30"/>
        <v>43629.051734842011</v>
      </c>
      <c r="AG71" s="25">
        <f t="shared" si="37"/>
        <v>1.5413181753465324</v>
      </c>
      <c r="AH71" s="14">
        <f t="shared" si="31"/>
        <v>1.9446239999999976E-2</v>
      </c>
      <c r="AI71" s="14">
        <f t="shared" si="32"/>
        <v>0.125972312</v>
      </c>
      <c r="AJ71" s="14">
        <f t="shared" si="38"/>
        <v>0.14541855199999998</v>
      </c>
      <c r="AK71" s="29"/>
      <c r="AL71" s="30"/>
      <c r="AM71" s="6"/>
      <c r="AN71" s="31">
        <v>180</v>
      </c>
      <c r="AO71" s="6">
        <f t="shared" si="33"/>
        <v>31.1</v>
      </c>
      <c r="AP71" s="74">
        <f t="shared" si="34"/>
        <v>-2E-3</v>
      </c>
    </row>
    <row r="72" spans="1:42" x14ac:dyDescent="0.3">
      <c r="C72" s="14"/>
      <c r="D72" s="14"/>
      <c r="E72" s="14"/>
      <c r="F72" s="34" t="s">
        <v>64</v>
      </c>
      <c r="G72" s="33">
        <f t="shared" si="1"/>
        <v>2.4920964963384904</v>
      </c>
      <c r="H72" s="6"/>
      <c r="I72" s="84"/>
      <c r="J72" t="s">
        <v>261</v>
      </c>
      <c r="K72" s="6">
        <v>19.8</v>
      </c>
      <c r="L72" s="26">
        <f t="shared" ref="L72:L79" si="39">$L$70+K72</f>
        <v>519.71338980354722</v>
      </c>
      <c r="M72" s="6">
        <f t="shared" si="18"/>
        <v>836.39762559999997</v>
      </c>
      <c r="N72" s="6">
        <f t="shared" si="35"/>
        <v>11.099999999999966</v>
      </c>
      <c r="O72" s="6">
        <f t="shared" si="13"/>
        <v>17.863718399999946</v>
      </c>
      <c r="P72" s="6">
        <f t="shared" si="19"/>
        <v>410.64247594050744</v>
      </c>
      <c r="Q72" s="6">
        <f t="shared" si="26"/>
        <v>660.86500480000007</v>
      </c>
      <c r="R72" s="1">
        <v>6120.48</v>
      </c>
      <c r="S72" s="1">
        <v>3020.8799999999997</v>
      </c>
      <c r="T72" s="1">
        <v>-118.08</v>
      </c>
      <c r="U72" s="6">
        <f t="shared" si="14"/>
        <v>2915.9199999999996</v>
      </c>
      <c r="V72" s="20">
        <v>4.8000000000000001E-2</v>
      </c>
      <c r="W72" s="20">
        <v>0.114</v>
      </c>
      <c r="X72" s="21" t="s">
        <v>44</v>
      </c>
      <c r="Y72" s="22">
        <f t="shared" si="3"/>
        <v>0.125</v>
      </c>
      <c r="Z72" s="24"/>
      <c r="AA72" s="22"/>
      <c r="AB72" s="79">
        <f t="shared" si="27"/>
        <v>43629.228837354014</v>
      </c>
      <c r="AC72" s="79">
        <f t="shared" si="28"/>
        <v>43629.103837354014</v>
      </c>
      <c r="AD72" s="25">
        <f t="shared" si="36"/>
        <v>1.5934206873498624</v>
      </c>
      <c r="AE72" s="79">
        <f t="shared" si="29"/>
        <v>43629.228837354014</v>
      </c>
      <c r="AF72" s="79">
        <f t="shared" si="30"/>
        <v>43629.103837354014</v>
      </c>
      <c r="AG72" s="25">
        <f t="shared" si="37"/>
        <v>1.5934206873498624</v>
      </c>
      <c r="AH72" s="14">
        <f t="shared" si="31"/>
        <v>4.962143999999985E-2</v>
      </c>
      <c r="AI72" s="14">
        <f t="shared" si="32"/>
        <v>2.4810719999999926E-3</v>
      </c>
      <c r="AJ72" s="14">
        <f t="shared" si="38"/>
        <v>5.2102511999999844E-2</v>
      </c>
      <c r="AK72" s="29">
        <v>15</v>
      </c>
      <c r="AL72" s="30"/>
      <c r="AM72" s="6"/>
      <c r="AN72" s="31"/>
      <c r="AO72" s="6">
        <f t="shared" si="33"/>
        <v>10.8</v>
      </c>
      <c r="AP72" s="74">
        <f t="shared" si="34"/>
        <v>4.8000000000000001E-2</v>
      </c>
    </row>
    <row r="73" spans="1:42" x14ac:dyDescent="0.3">
      <c r="C73" s="14"/>
      <c r="D73" s="14"/>
      <c r="E73" s="14"/>
      <c r="G73" s="33">
        <f t="shared" si="1"/>
        <v>4.0504779363982379</v>
      </c>
      <c r="H73" s="6"/>
      <c r="I73" s="84"/>
      <c r="J73" t="s">
        <v>67</v>
      </c>
      <c r="K73" s="6">
        <v>36.4</v>
      </c>
      <c r="L73" s="26">
        <f t="shared" si="39"/>
        <v>536.31338980354724</v>
      </c>
      <c r="M73" s="6">
        <f t="shared" si="18"/>
        <v>863.11273600000004</v>
      </c>
      <c r="N73" s="6">
        <f t="shared" si="35"/>
        <v>16.600000000000023</v>
      </c>
      <c r="O73" s="6">
        <f t="shared" si="13"/>
        <v>26.715110400000039</v>
      </c>
      <c r="P73" s="6">
        <f t="shared" si="19"/>
        <v>394.04247594050742</v>
      </c>
      <c r="Q73" s="6">
        <f t="shared" si="26"/>
        <v>634.14989439999999</v>
      </c>
      <c r="R73" s="1">
        <v>7435.7599999999993</v>
      </c>
      <c r="S73" s="1">
        <v>1967.9999999999998</v>
      </c>
      <c r="T73" s="1">
        <v>-646.16</v>
      </c>
      <c r="U73" s="6">
        <f t="shared" si="14"/>
        <v>1315.2799999999997</v>
      </c>
      <c r="V73" s="20">
        <v>1.7999999999999999E-2</v>
      </c>
      <c r="W73" s="20">
        <v>0.10299999999999999</v>
      </c>
      <c r="X73" s="21" t="s">
        <v>44</v>
      </c>
      <c r="Y73" s="22">
        <f t="shared" si="3"/>
        <v>0.125</v>
      </c>
      <c r="Z73" s="24"/>
      <c r="AA73" s="22"/>
      <c r="AB73" s="79">
        <f t="shared" si="27"/>
        <v>43629.293769914017</v>
      </c>
      <c r="AC73" s="79">
        <f t="shared" si="28"/>
        <v>43629.168769914017</v>
      </c>
      <c r="AD73" s="25">
        <f t="shared" si="36"/>
        <v>1.6583532473523519</v>
      </c>
      <c r="AE73" s="79">
        <f t="shared" si="29"/>
        <v>43629.293769914017</v>
      </c>
      <c r="AF73" s="79">
        <f t="shared" si="30"/>
        <v>43629.168769914017</v>
      </c>
      <c r="AG73" s="25">
        <f t="shared" si="37"/>
        <v>1.6583532473523519</v>
      </c>
      <c r="AH73" s="14">
        <f t="shared" si="31"/>
        <v>6.1840533333333426E-2</v>
      </c>
      <c r="AI73" s="14">
        <f t="shared" si="32"/>
        <v>3.0920266666666714E-3</v>
      </c>
      <c r="AJ73" s="14">
        <f t="shared" si="38"/>
        <v>6.4932560000000097E-2</v>
      </c>
      <c r="AK73" s="29">
        <v>18</v>
      </c>
      <c r="AL73" s="30"/>
      <c r="AM73" s="6"/>
      <c r="AN73" s="31"/>
      <c r="AO73" s="6">
        <f t="shared" si="33"/>
        <v>22.8</v>
      </c>
      <c r="AP73" s="74">
        <f t="shared" si="34"/>
        <v>1.7999999999999999E-2</v>
      </c>
    </row>
    <row r="74" spans="1:42" x14ac:dyDescent="0.3">
      <c r="C74" s="14"/>
      <c r="D74" s="14"/>
      <c r="E74" s="14"/>
      <c r="G74" s="33">
        <f t="shared" si="1"/>
        <v>5.2108149604755454</v>
      </c>
      <c r="H74" s="6"/>
      <c r="I74" s="84"/>
      <c r="J74" t="s">
        <v>68</v>
      </c>
      <c r="K74" s="6">
        <v>57</v>
      </c>
      <c r="L74" s="26">
        <f t="shared" si="39"/>
        <v>556.91338980354726</v>
      </c>
      <c r="M74" s="6">
        <f t="shared" si="18"/>
        <v>896.26522239999997</v>
      </c>
      <c r="N74" s="6">
        <f t="shared" si="35"/>
        <v>20.600000000000023</v>
      </c>
      <c r="O74" s="6">
        <f t="shared" si="13"/>
        <v>33.152486400000036</v>
      </c>
      <c r="P74" s="6">
        <f t="shared" si="19"/>
        <v>373.44247594050739</v>
      </c>
      <c r="Q74" s="6">
        <f t="shared" si="26"/>
        <v>600.99740799999995</v>
      </c>
      <c r="R74" s="1">
        <v>6966.7199999999993</v>
      </c>
      <c r="S74" s="1">
        <v>957.76</v>
      </c>
      <c r="T74" s="1">
        <v>-1439.9199999999998</v>
      </c>
      <c r="U74" s="6">
        <f t="shared" si="14"/>
        <v>-469.03999999999996</v>
      </c>
      <c r="V74" s="20">
        <v>-4.0000000000000001E-3</v>
      </c>
      <c r="W74" s="20">
        <v>6.9000000000000006E-2</v>
      </c>
      <c r="X74" s="21" t="s">
        <v>44</v>
      </c>
      <c r="Y74" s="22">
        <f t="shared" si="3"/>
        <v>0.125</v>
      </c>
      <c r="Z74" s="24"/>
      <c r="AA74" s="22"/>
      <c r="AB74" s="79">
        <f t="shared" si="27"/>
        <v>43629.34211729002</v>
      </c>
      <c r="AC74" s="79">
        <f t="shared" si="28"/>
        <v>43629.21711729002</v>
      </c>
      <c r="AD74" s="25">
        <f t="shared" si="36"/>
        <v>1.706700623355573</v>
      </c>
      <c r="AE74" s="79">
        <f t="shared" si="29"/>
        <v>43629.34211729002</v>
      </c>
      <c r="AF74" s="79">
        <f t="shared" si="30"/>
        <v>43629.21711729002</v>
      </c>
      <c r="AG74" s="25">
        <f t="shared" si="37"/>
        <v>1.706700623355573</v>
      </c>
      <c r="AH74" s="14">
        <f t="shared" si="31"/>
        <v>4.604512000000005E-2</v>
      </c>
      <c r="AI74" s="14">
        <f t="shared" si="32"/>
        <v>2.3022560000000025E-3</v>
      </c>
      <c r="AJ74" s="14">
        <f t="shared" si="38"/>
        <v>4.8347376000000053E-2</v>
      </c>
      <c r="AK74" s="29"/>
      <c r="AL74" s="30"/>
      <c r="AM74" s="6"/>
      <c r="AN74" s="31"/>
      <c r="AO74" s="6">
        <f t="shared" si="33"/>
        <v>32.200000000000003</v>
      </c>
      <c r="AP74" s="74">
        <f t="shared" si="34"/>
        <v>-4.0000000000000001E-3</v>
      </c>
    </row>
    <row r="75" spans="1:42" x14ac:dyDescent="0.3">
      <c r="C75" s="14"/>
      <c r="D75" s="14"/>
      <c r="E75" s="14"/>
      <c r="F75" s="34" t="s">
        <v>10</v>
      </c>
      <c r="G75" s="33">
        <f t="shared" si="1"/>
        <v>5.6549939044634812</v>
      </c>
      <c r="H75" s="6"/>
      <c r="I75" s="86"/>
      <c r="J75" t="s">
        <v>69</v>
      </c>
      <c r="K75" s="6">
        <v>61.6</v>
      </c>
      <c r="L75" s="26">
        <f t="shared" si="39"/>
        <v>561.51338980354728</v>
      </c>
      <c r="M75" s="6">
        <f t="shared" si="18"/>
        <v>903.66820480000001</v>
      </c>
      <c r="N75" s="6">
        <f t="shared" si="35"/>
        <v>4.6000000000000227</v>
      </c>
      <c r="O75" s="6">
        <f t="shared" ref="O75:O135" si="40">N75*1.609344</f>
        <v>7.4029824000000373</v>
      </c>
      <c r="P75" s="6">
        <f t="shared" si="19"/>
        <v>368.84247594050737</v>
      </c>
      <c r="Q75" s="6">
        <f t="shared" si="26"/>
        <v>593.59442559999991</v>
      </c>
      <c r="R75" s="1">
        <v>7639.12</v>
      </c>
      <c r="S75" s="1">
        <v>715.04</v>
      </c>
      <c r="T75" s="1">
        <v>-52.48</v>
      </c>
      <c r="U75" s="6">
        <f t="shared" si="14"/>
        <v>672.40000000000055</v>
      </c>
      <c r="V75" s="20">
        <v>2.8000000000000001E-2</v>
      </c>
      <c r="W75" s="20">
        <v>6.2E-2</v>
      </c>
      <c r="X75" s="21" t="s">
        <v>44</v>
      </c>
      <c r="Y75" s="22">
        <f t="shared" si="3"/>
        <v>0.125</v>
      </c>
      <c r="Z75" s="24"/>
      <c r="AA75" s="22"/>
      <c r="AB75" s="79">
        <f t="shared" si="27"/>
        <v>43629.360624746019</v>
      </c>
      <c r="AC75" s="79">
        <f t="shared" si="28"/>
        <v>43629.235624746019</v>
      </c>
      <c r="AD75" s="25">
        <f t="shared" si="36"/>
        <v>1.7252080793550704</v>
      </c>
      <c r="AE75" s="79">
        <f t="shared" si="29"/>
        <v>43629.360624746019</v>
      </c>
      <c r="AF75" s="79">
        <f t="shared" si="30"/>
        <v>43629.235624746019</v>
      </c>
      <c r="AG75" s="25">
        <f t="shared" si="37"/>
        <v>1.7252080793550704</v>
      </c>
      <c r="AH75" s="14">
        <f t="shared" si="31"/>
        <v>1.7626148571428659E-2</v>
      </c>
      <c r="AI75" s="14">
        <f t="shared" si="32"/>
        <v>8.8130742857143302E-4</v>
      </c>
      <c r="AJ75" s="14">
        <f t="shared" si="38"/>
        <v>1.8507456000000092E-2</v>
      </c>
      <c r="AK75" s="29">
        <v>17.5</v>
      </c>
      <c r="AL75" s="30"/>
      <c r="AM75" s="6"/>
      <c r="AN75" s="31"/>
      <c r="AO75" s="6">
        <f t="shared" si="33"/>
        <v>18.799999999999997</v>
      </c>
      <c r="AP75" s="74">
        <f t="shared" si="34"/>
        <v>2.8000000000000001E-2</v>
      </c>
    </row>
    <row r="76" spans="1:42" x14ac:dyDescent="0.3">
      <c r="C76" s="14"/>
      <c r="D76" s="14"/>
      <c r="E76" s="14"/>
      <c r="F76" s="34"/>
      <c r="G76" s="33">
        <f t="shared" si="1"/>
        <v>6.3985108323977329</v>
      </c>
      <c r="H76" s="6"/>
      <c r="I76" s="86"/>
      <c r="J76" t="s">
        <v>204</v>
      </c>
      <c r="K76" s="6">
        <v>74.8</v>
      </c>
      <c r="L76" s="26">
        <f t="shared" si="39"/>
        <v>574.71338980354722</v>
      </c>
      <c r="M76" s="6">
        <f t="shared" si="18"/>
        <v>924.91154559999995</v>
      </c>
      <c r="N76" s="6">
        <f t="shared" si="35"/>
        <v>13.199999999999932</v>
      </c>
      <c r="O76" s="6">
        <f t="shared" si="40"/>
        <v>21.243340799999892</v>
      </c>
      <c r="P76" s="6">
        <f t="shared" si="19"/>
        <v>355.64247594050744</v>
      </c>
      <c r="Q76" s="6">
        <f t="shared" si="26"/>
        <v>572.35108480000008</v>
      </c>
      <c r="R76" s="1">
        <v>7246</v>
      </c>
      <c r="S76" s="1">
        <v>520</v>
      </c>
      <c r="T76" s="1">
        <v>899</v>
      </c>
      <c r="U76" s="6">
        <f t="shared" si="14"/>
        <v>-393.11999999999989</v>
      </c>
      <c r="V76" s="20">
        <v>-8.9999999999999993E-3</v>
      </c>
      <c r="W76" s="20">
        <v>6.0999999999999999E-2</v>
      </c>
      <c r="X76" s="21" t="s">
        <v>44</v>
      </c>
      <c r="Y76" s="22">
        <f t="shared" si="3"/>
        <v>0.125</v>
      </c>
      <c r="Z76" s="24"/>
      <c r="AA76" s="22"/>
      <c r="AB76" s="79">
        <f t="shared" si="27"/>
        <v>43629.391604618017</v>
      </c>
      <c r="AC76" s="79">
        <f t="shared" si="28"/>
        <v>43629.266604618017</v>
      </c>
      <c r="AD76" s="25">
        <f t="shared" si="36"/>
        <v>1.7561879513523309</v>
      </c>
      <c r="AE76" s="79">
        <f t="shared" si="29"/>
        <v>43629.391604618017</v>
      </c>
      <c r="AF76" s="79">
        <f t="shared" si="30"/>
        <v>43629.266604618017</v>
      </c>
      <c r="AG76" s="25">
        <f t="shared" si="37"/>
        <v>1.7561879513523309</v>
      </c>
      <c r="AH76" s="14">
        <f t="shared" si="31"/>
        <v>2.9504639999999849E-2</v>
      </c>
      <c r="AI76" s="14">
        <f t="shared" si="32"/>
        <v>1.4752319999999926E-3</v>
      </c>
      <c r="AJ76" s="14">
        <f t="shared" si="38"/>
        <v>3.0979871999999842E-2</v>
      </c>
      <c r="AK76" s="29"/>
      <c r="AL76" s="30"/>
      <c r="AM76" s="6"/>
      <c r="AN76" s="31"/>
      <c r="AO76" s="6">
        <f t="shared" si="33"/>
        <v>34.950000000000003</v>
      </c>
      <c r="AP76" s="74">
        <f t="shared" si="34"/>
        <v>-8.9999999999999993E-3</v>
      </c>
    </row>
    <row r="77" spans="1:42" x14ac:dyDescent="0.3">
      <c r="C77" s="14"/>
      <c r="D77" s="14"/>
      <c r="E77" s="14"/>
      <c r="F77" s="34"/>
      <c r="G77" s="33">
        <f t="shared" si="1"/>
        <v>7.4236629604711197</v>
      </c>
      <c r="H77" s="6"/>
      <c r="I77" s="84"/>
      <c r="J77" t="s">
        <v>205</v>
      </c>
      <c r="K77" s="6">
        <v>93</v>
      </c>
      <c r="L77" s="26">
        <f t="shared" si="39"/>
        <v>592.91338980354726</v>
      </c>
      <c r="M77" s="6">
        <f t="shared" si="18"/>
        <v>954.20160640000006</v>
      </c>
      <c r="N77" s="6">
        <f t="shared" si="35"/>
        <v>18.200000000000045</v>
      </c>
      <c r="O77" s="6">
        <f t="shared" si="40"/>
        <v>29.290060800000074</v>
      </c>
      <c r="P77" s="6"/>
      <c r="Q77" s="6"/>
      <c r="R77" s="1">
        <v>6827</v>
      </c>
      <c r="S77" s="1">
        <v>445</v>
      </c>
      <c r="T77" s="1">
        <v>883</v>
      </c>
      <c r="U77" s="6">
        <f t="shared" si="14"/>
        <v>-419</v>
      </c>
      <c r="V77" s="20">
        <v>-6.0000000000000001E-3</v>
      </c>
      <c r="W77" s="20">
        <v>3.4000000000000002E-2</v>
      </c>
      <c r="X77" s="21" t="s">
        <v>44</v>
      </c>
      <c r="Y77" s="22">
        <f t="shared" si="3"/>
        <v>0.125</v>
      </c>
      <c r="Z77" s="24"/>
      <c r="AA77" s="22"/>
      <c r="AB77" s="79">
        <f t="shared" si="27"/>
        <v>43629.43431929002</v>
      </c>
      <c r="AC77" s="79">
        <f t="shared" si="28"/>
        <v>43629.30931929002</v>
      </c>
      <c r="AD77" s="25">
        <f t="shared" si="36"/>
        <v>1.7989026233553886</v>
      </c>
      <c r="AE77" s="79">
        <f t="shared" si="29"/>
        <v>43629.43431929002</v>
      </c>
      <c r="AF77" s="79">
        <f t="shared" si="30"/>
        <v>43629.30931929002</v>
      </c>
      <c r="AG77" s="25">
        <f t="shared" si="37"/>
        <v>1.7989026233553886</v>
      </c>
      <c r="AH77" s="14">
        <f t="shared" si="31"/>
        <v>4.0680640000000101E-2</v>
      </c>
      <c r="AI77" s="14">
        <f t="shared" si="32"/>
        <v>2.0340320000000051E-3</v>
      </c>
      <c r="AJ77" s="14">
        <f t="shared" si="38"/>
        <v>4.2714672000000106E-2</v>
      </c>
      <c r="AK77" s="29"/>
      <c r="AL77" s="30"/>
      <c r="AM77" s="6"/>
      <c r="AN77" s="31"/>
      <c r="AO77" s="6">
        <f t="shared" si="33"/>
        <v>33.299999999999997</v>
      </c>
      <c r="AP77" s="74">
        <f t="shared" si="34"/>
        <v>-6.0000000000000001E-3</v>
      </c>
    </row>
    <row r="78" spans="1:42" x14ac:dyDescent="0.3">
      <c r="C78" s="14"/>
      <c r="D78" s="14"/>
      <c r="E78" s="14"/>
      <c r="F78" s="34"/>
      <c r="G78" s="33">
        <f t="shared" si="1"/>
        <v>7.7052981604356319</v>
      </c>
      <c r="H78" s="6"/>
      <c r="I78" s="84"/>
      <c r="J78" t="s">
        <v>206</v>
      </c>
      <c r="K78" s="6">
        <v>98</v>
      </c>
      <c r="L78" s="26">
        <f t="shared" si="39"/>
        <v>597.91338980354726</v>
      </c>
      <c r="M78" s="6">
        <f t="shared" si="18"/>
        <v>962.2483264</v>
      </c>
      <c r="N78" s="6">
        <f t="shared" si="35"/>
        <v>5</v>
      </c>
      <c r="O78" s="6">
        <f t="shared" si="40"/>
        <v>8.0467200000000005</v>
      </c>
      <c r="P78" s="6"/>
      <c r="Q78" s="6"/>
      <c r="R78" s="1">
        <v>6941</v>
      </c>
      <c r="S78" s="1">
        <v>242</v>
      </c>
      <c r="T78" s="1">
        <v>127</v>
      </c>
      <c r="U78" s="6">
        <f t="shared" si="14"/>
        <v>114</v>
      </c>
      <c r="V78" s="20">
        <v>5.0000000000000001E-3</v>
      </c>
      <c r="W78" s="20">
        <v>3.5000000000000003E-2</v>
      </c>
      <c r="X78" s="21" t="s">
        <v>44</v>
      </c>
      <c r="Y78" s="22">
        <f t="shared" si="3"/>
        <v>0.125</v>
      </c>
      <c r="Z78" s="24"/>
      <c r="AA78" s="22"/>
      <c r="AB78" s="79">
        <f t="shared" si="27"/>
        <v>43629.446054090018</v>
      </c>
      <c r="AC78" s="79">
        <f t="shared" si="28"/>
        <v>43629.321054090018</v>
      </c>
      <c r="AD78" s="25">
        <f t="shared" si="36"/>
        <v>1.81063742335391</v>
      </c>
      <c r="AE78" s="79">
        <f t="shared" si="29"/>
        <v>43629.446054090018</v>
      </c>
      <c r="AF78" s="79">
        <f t="shared" si="30"/>
        <v>43629.321054090018</v>
      </c>
      <c r="AG78" s="25">
        <f t="shared" si="37"/>
        <v>1.81063742335391</v>
      </c>
      <c r="AH78" s="14">
        <f t="shared" si="31"/>
        <v>1.1176E-2</v>
      </c>
      <c r="AI78" s="14">
        <f t="shared" si="32"/>
        <v>5.5880000000000003E-4</v>
      </c>
      <c r="AJ78" s="14">
        <f t="shared" si="38"/>
        <v>1.17348E-2</v>
      </c>
      <c r="AK78" s="29"/>
      <c r="AL78" s="30"/>
      <c r="AM78" s="6"/>
      <c r="AN78" s="31"/>
      <c r="AO78" s="6">
        <f t="shared" si="33"/>
        <v>28</v>
      </c>
      <c r="AP78" s="74">
        <f t="shared" si="34"/>
        <v>5.0000000000000001E-3</v>
      </c>
    </row>
    <row r="79" spans="1:42" x14ac:dyDescent="0.3">
      <c r="A79" t="s">
        <v>20</v>
      </c>
      <c r="B79">
        <v>1</v>
      </c>
      <c r="C79" s="14">
        <v>0.25037037037037035</v>
      </c>
      <c r="D79" s="14">
        <f>SUM(AJ71:AJ79)</f>
        <v>0.426237904</v>
      </c>
      <c r="E79" s="14"/>
      <c r="G79" s="33">
        <f t="shared" si="1"/>
        <v>7.98130065650912</v>
      </c>
      <c r="H79" s="6"/>
      <c r="I79" s="84"/>
      <c r="J79" t="s">
        <v>35</v>
      </c>
      <c r="K79" s="6">
        <v>102.9</v>
      </c>
      <c r="L79" s="26">
        <f t="shared" si="39"/>
        <v>602.81338980354724</v>
      </c>
      <c r="M79" s="6">
        <f t="shared" si="18"/>
        <v>970.13411199999996</v>
      </c>
      <c r="N79" s="6">
        <f t="shared" si="35"/>
        <v>4.8999999999999773</v>
      </c>
      <c r="O79" s="6">
        <f t="shared" si="40"/>
        <v>7.8857855999999638</v>
      </c>
      <c r="P79" s="6">
        <f t="shared" ref="P79:P135" si="41">L$135-L79</f>
        <v>327.54247594050742</v>
      </c>
      <c r="Q79" s="6">
        <f t="shared" si="26"/>
        <v>527.12851839999996</v>
      </c>
      <c r="R79" s="1">
        <v>6832.24</v>
      </c>
      <c r="S79" s="1">
        <v>178</v>
      </c>
      <c r="T79" s="1">
        <v>282</v>
      </c>
      <c r="U79" s="6">
        <f t="shared" si="14"/>
        <v>-108.76000000000022</v>
      </c>
      <c r="V79" s="20">
        <v>-5.0000000000000001E-3</v>
      </c>
      <c r="W79" s="20">
        <v>5.8999999999999997E-2</v>
      </c>
      <c r="X79" s="21" t="s">
        <v>44</v>
      </c>
      <c r="Y79" s="22">
        <f t="shared" si="3"/>
        <v>0.125</v>
      </c>
      <c r="Z79" s="24"/>
      <c r="AA79" s="22"/>
      <c r="AB79" s="79">
        <f t="shared" si="27"/>
        <v>43629.457554194021</v>
      </c>
      <c r="AC79" s="79">
        <f t="shared" si="28"/>
        <v>43629.332554194021</v>
      </c>
      <c r="AD79" s="25">
        <f t="shared" si="36"/>
        <v>1.822137527356972</v>
      </c>
      <c r="AE79" s="79">
        <f t="shared" si="29"/>
        <v>43629.457554194021</v>
      </c>
      <c r="AF79" s="79">
        <f t="shared" si="30"/>
        <v>43629.332554194021</v>
      </c>
      <c r="AG79" s="25">
        <f t="shared" si="37"/>
        <v>1.822137527356972</v>
      </c>
      <c r="AH79" s="14">
        <f t="shared" si="31"/>
        <v>1.095247999999995E-2</v>
      </c>
      <c r="AI79" s="14">
        <f t="shared" si="32"/>
        <v>5.4762399999999753E-4</v>
      </c>
      <c r="AJ79" s="14">
        <f t="shared" si="38"/>
        <v>1.1500103999999949E-2</v>
      </c>
      <c r="AK79" s="29"/>
      <c r="AL79" s="30"/>
      <c r="AM79" s="6"/>
      <c r="AN79" s="31"/>
      <c r="AO79" s="6">
        <f t="shared" si="33"/>
        <v>32.75</v>
      </c>
      <c r="AP79" s="74">
        <f t="shared" si="34"/>
        <v>-5.0000000000000001E-3</v>
      </c>
    </row>
    <row r="80" spans="1:42" x14ac:dyDescent="0.3">
      <c r="C80" s="14"/>
      <c r="D80" s="14"/>
      <c r="E80" s="14"/>
      <c r="G80" s="33">
        <f t="shared" si="1"/>
        <v>8.0094641764881089</v>
      </c>
      <c r="H80" s="6"/>
      <c r="I80" s="84"/>
      <c r="J80" t="s">
        <v>138</v>
      </c>
      <c r="K80" s="6">
        <v>0.5</v>
      </c>
      <c r="L80" s="26">
        <f>L$79+K80</f>
        <v>603.31338980354724</v>
      </c>
      <c r="M80" s="6">
        <f t="shared" si="18"/>
        <v>970.93878399999994</v>
      </c>
      <c r="N80" s="6">
        <f t="shared" si="35"/>
        <v>0.5</v>
      </c>
      <c r="O80" s="6">
        <f t="shared" si="40"/>
        <v>0.80467200000000005</v>
      </c>
      <c r="P80" s="6">
        <f t="shared" si="41"/>
        <v>327.04247594050742</v>
      </c>
      <c r="Q80" s="6">
        <f t="shared" si="26"/>
        <v>526.32384639999998</v>
      </c>
      <c r="R80" s="1">
        <v>6880</v>
      </c>
      <c r="S80" s="1">
        <v>35</v>
      </c>
      <c r="T80" s="1">
        <v>1</v>
      </c>
      <c r="U80" s="6">
        <f t="shared" si="14"/>
        <v>47.760000000000218</v>
      </c>
      <c r="V80" s="20">
        <v>6.0000000000000001E-3</v>
      </c>
      <c r="W80" s="20">
        <v>2.1999999999999999E-2</v>
      </c>
      <c r="X80" s="21" t="s">
        <v>44</v>
      </c>
      <c r="Y80" s="22">
        <f t="shared" si="3"/>
        <v>0.125</v>
      </c>
      <c r="Z80" s="24"/>
      <c r="AA80" s="22"/>
      <c r="AB80" s="79">
        <f t="shared" si="27"/>
        <v>43629.45872767402</v>
      </c>
      <c r="AC80" s="79">
        <f t="shared" si="28"/>
        <v>43629.33372767402</v>
      </c>
      <c r="AD80" s="25">
        <f t="shared" si="36"/>
        <v>1.8233110073560965</v>
      </c>
      <c r="AE80" s="79">
        <f t="shared" si="29"/>
        <v>43629.45872767402</v>
      </c>
      <c r="AF80" s="79">
        <f t="shared" si="30"/>
        <v>43629.33372767402</v>
      </c>
      <c r="AG80" s="25">
        <f t="shared" si="37"/>
        <v>1.8233110073560965</v>
      </c>
      <c r="AH80" s="14">
        <f t="shared" si="31"/>
        <v>1.1176000000000001E-3</v>
      </c>
      <c r="AI80" s="14">
        <f t="shared" si="32"/>
        <v>5.5880000000000007E-5</v>
      </c>
      <c r="AJ80" s="14">
        <f t="shared" si="38"/>
        <v>1.17348E-3</v>
      </c>
      <c r="AK80" s="29"/>
      <c r="AL80" s="30"/>
      <c r="AM80" s="6"/>
      <c r="AN80" s="31"/>
      <c r="AO80" s="6">
        <f t="shared" si="33"/>
        <v>27.6</v>
      </c>
      <c r="AP80" s="74">
        <f t="shared" si="34"/>
        <v>6.0000000000000001E-3</v>
      </c>
    </row>
    <row r="81" spans="1:42" x14ac:dyDescent="0.3">
      <c r="C81" s="14"/>
      <c r="D81" s="14"/>
      <c r="E81" s="14"/>
      <c r="G81" s="33">
        <f t="shared" si="1"/>
        <v>8.0253061564872041</v>
      </c>
      <c r="H81" s="6"/>
      <c r="I81" s="84"/>
      <c r="J81" t="s">
        <v>139</v>
      </c>
      <c r="K81" s="6">
        <v>0.8</v>
      </c>
      <c r="L81" s="26">
        <f t="shared" ref="L81:L92" si="42">L$79+K81</f>
        <v>603.61338980354719</v>
      </c>
      <c r="M81" s="6">
        <f t="shared" si="18"/>
        <v>971.42158719999986</v>
      </c>
      <c r="N81" s="6">
        <f t="shared" si="35"/>
        <v>0.29999999999995453</v>
      </c>
      <c r="O81" s="6">
        <f t="shared" si="40"/>
        <v>0.48280319999992682</v>
      </c>
      <c r="P81" s="6">
        <f t="shared" si="41"/>
        <v>326.74247594050746</v>
      </c>
      <c r="Q81" s="6">
        <f t="shared" si="26"/>
        <v>525.84104320000006</v>
      </c>
      <c r="R81" s="1">
        <v>6861</v>
      </c>
      <c r="S81" s="1">
        <v>0</v>
      </c>
      <c r="T81" s="1">
        <v>18</v>
      </c>
      <c r="U81" s="6">
        <f t="shared" si="14"/>
        <v>-19</v>
      </c>
      <c r="V81" s="20">
        <v>-1.0999999999999999E-2</v>
      </c>
      <c r="W81" s="20">
        <v>0</v>
      </c>
      <c r="X81" s="21" t="s">
        <v>44</v>
      </c>
      <c r="Y81" s="22">
        <f t="shared" ref="Y81:Y85" si="43">3/24</f>
        <v>0.125</v>
      </c>
      <c r="Z81" s="24"/>
      <c r="AA81" s="22"/>
      <c r="AB81" s="79">
        <f t="shared" si="27"/>
        <v>43629.45938775652</v>
      </c>
      <c r="AC81" s="79">
        <f t="shared" si="28"/>
        <v>43629.33438775652</v>
      </c>
      <c r="AD81" s="25">
        <f t="shared" si="36"/>
        <v>1.8239710898560588</v>
      </c>
      <c r="AE81" s="79">
        <f t="shared" si="29"/>
        <v>43629.45938775652</v>
      </c>
      <c r="AF81" s="79">
        <f t="shared" si="30"/>
        <v>43629.33438775652</v>
      </c>
      <c r="AG81" s="25">
        <f t="shared" si="37"/>
        <v>1.8239710898560588</v>
      </c>
      <c r="AH81" s="14">
        <f t="shared" si="31"/>
        <v>6.2864999999990472E-4</v>
      </c>
      <c r="AI81" s="14">
        <f t="shared" si="32"/>
        <v>3.1432499999995237E-5</v>
      </c>
      <c r="AJ81" s="14">
        <f t="shared" si="38"/>
        <v>6.6008249999989998E-4</v>
      </c>
      <c r="AK81" s="29">
        <v>32</v>
      </c>
      <c r="AL81" s="30"/>
      <c r="AM81" s="6"/>
      <c r="AN81" s="31"/>
      <c r="AO81" s="6">
        <f t="shared" si="33"/>
        <v>36.049999999999997</v>
      </c>
      <c r="AP81" s="74">
        <f t="shared" si="34"/>
        <v>-1.0999999999999999E-2</v>
      </c>
    </row>
    <row r="82" spans="1:42" x14ac:dyDescent="0.3">
      <c r="C82" s="14"/>
      <c r="D82" s="14"/>
      <c r="E82" s="14"/>
      <c r="G82" s="33">
        <f t="shared" si="1"/>
        <v>8.2393489085370675</v>
      </c>
      <c r="H82" s="6"/>
      <c r="I82" s="84"/>
      <c r="J82" t="s">
        <v>140</v>
      </c>
      <c r="K82" s="6">
        <v>4.5999999999999996</v>
      </c>
      <c r="L82" s="26">
        <f t="shared" si="42"/>
        <v>607.41338980354726</v>
      </c>
      <c r="M82" s="6">
        <f t="shared" si="18"/>
        <v>977.5370944</v>
      </c>
      <c r="N82" s="6">
        <f t="shared" si="35"/>
        <v>3.8000000000000682</v>
      </c>
      <c r="O82" s="6">
        <f t="shared" si="40"/>
        <v>6.1155072000001098</v>
      </c>
      <c r="P82" s="6">
        <f t="shared" si="41"/>
        <v>322.94247594050739</v>
      </c>
      <c r="Q82" s="6">
        <f t="shared" si="26"/>
        <v>519.72553599999992</v>
      </c>
      <c r="R82" s="1">
        <v>6925</v>
      </c>
      <c r="S82" s="1">
        <v>133</v>
      </c>
      <c r="T82" s="1">
        <v>77</v>
      </c>
      <c r="U82" s="6">
        <f t="shared" si="14"/>
        <v>64</v>
      </c>
      <c r="V82" s="20">
        <v>4.0000000000000001E-3</v>
      </c>
      <c r="W82" s="20">
        <v>0.02</v>
      </c>
      <c r="X82" s="21" t="s">
        <v>44</v>
      </c>
      <c r="Y82" s="22">
        <f t="shared" si="43"/>
        <v>0.125</v>
      </c>
      <c r="Z82" s="24"/>
      <c r="AA82" s="22"/>
      <c r="AB82" s="79">
        <f t="shared" si="27"/>
        <v>43629.468306204522</v>
      </c>
      <c r="AC82" s="79">
        <f t="shared" si="28"/>
        <v>43629.343306204522</v>
      </c>
      <c r="AD82" s="25">
        <f t="shared" si="36"/>
        <v>1.8328895378581365</v>
      </c>
      <c r="AE82" s="79">
        <f t="shared" si="29"/>
        <v>43629.468306204522</v>
      </c>
      <c r="AF82" s="79">
        <f t="shared" si="30"/>
        <v>43629.343306204522</v>
      </c>
      <c r="AG82" s="25">
        <f t="shared" si="37"/>
        <v>1.8328895378581365</v>
      </c>
      <c r="AH82" s="14">
        <f t="shared" si="31"/>
        <v>8.4937600000001522E-3</v>
      </c>
      <c r="AI82" s="14">
        <f t="shared" si="32"/>
        <v>4.2468800000000764E-4</v>
      </c>
      <c r="AJ82" s="14">
        <f t="shared" si="38"/>
        <v>8.9184480000001603E-3</v>
      </c>
      <c r="AK82" s="29"/>
      <c r="AL82" s="30"/>
      <c r="AM82" s="6"/>
      <c r="AN82" s="31"/>
      <c r="AO82" s="6">
        <f t="shared" si="33"/>
        <v>28.4</v>
      </c>
      <c r="AP82" s="74">
        <f t="shared" si="34"/>
        <v>4.0000000000000001E-3</v>
      </c>
    </row>
    <row r="83" spans="1:42" x14ac:dyDescent="0.3">
      <c r="C83" s="14"/>
      <c r="D83" s="14"/>
      <c r="E83" s="14"/>
      <c r="G83" s="33">
        <f t="shared" si="1"/>
        <v>8.5033819085801952</v>
      </c>
      <c r="H83" s="6"/>
      <c r="I83" s="84"/>
      <c r="J83" t="s">
        <v>142</v>
      </c>
      <c r="K83" s="6">
        <v>9.6</v>
      </c>
      <c r="L83" s="26">
        <f t="shared" si="42"/>
        <v>612.41338980354726</v>
      </c>
      <c r="M83" s="6">
        <f t="shared" si="18"/>
        <v>985.58381440000005</v>
      </c>
      <c r="N83" s="6">
        <f t="shared" si="35"/>
        <v>5</v>
      </c>
      <c r="O83" s="6">
        <f t="shared" si="40"/>
        <v>8.0467200000000005</v>
      </c>
      <c r="P83" s="6">
        <f t="shared" si="41"/>
        <v>317.94247594050739</v>
      </c>
      <c r="Q83" s="6">
        <f t="shared" si="26"/>
        <v>511.67881599999998</v>
      </c>
      <c r="R83" s="1">
        <v>6907</v>
      </c>
      <c r="S83" s="1">
        <v>41</v>
      </c>
      <c r="T83" s="1">
        <v>248</v>
      </c>
      <c r="U83" s="6">
        <f t="shared" si="14"/>
        <v>-18</v>
      </c>
      <c r="V83" s="35">
        <v>-8.0000000000000002E-3</v>
      </c>
      <c r="W83" s="20">
        <v>0.01</v>
      </c>
      <c r="X83" s="21" t="s">
        <v>44</v>
      </c>
      <c r="Y83" s="22">
        <f t="shared" si="43"/>
        <v>0.125</v>
      </c>
      <c r="Z83" s="24"/>
      <c r="AA83" s="22"/>
      <c r="AB83" s="79">
        <f t="shared" si="27"/>
        <v>43629.479307579524</v>
      </c>
      <c r="AC83" s="79">
        <f t="shared" si="28"/>
        <v>43629.354307579524</v>
      </c>
      <c r="AD83" s="25">
        <f t="shared" si="36"/>
        <v>1.8438909128599335</v>
      </c>
      <c r="AE83" s="79">
        <f t="shared" si="29"/>
        <v>43629.479307579524</v>
      </c>
      <c r="AF83" s="79">
        <f t="shared" si="30"/>
        <v>43629.354307579524</v>
      </c>
      <c r="AG83" s="25">
        <f t="shared" si="37"/>
        <v>1.8438909128599335</v>
      </c>
      <c r="AH83" s="14">
        <f t="shared" si="31"/>
        <v>1.0477500000000001E-2</v>
      </c>
      <c r="AI83" s="14">
        <f t="shared" si="32"/>
        <v>5.2387500000000004E-4</v>
      </c>
      <c r="AJ83" s="14">
        <f t="shared" si="38"/>
        <v>1.1001375000000001E-2</v>
      </c>
      <c r="AK83" s="29">
        <v>32</v>
      </c>
      <c r="AL83" s="30"/>
      <c r="AM83" s="6"/>
      <c r="AN83" s="31"/>
      <c r="AO83" s="6">
        <f t="shared" si="33"/>
        <v>34.4</v>
      </c>
      <c r="AP83" s="74">
        <f t="shared" si="34"/>
        <v>-8.0000000000000002E-3</v>
      </c>
    </row>
    <row r="84" spans="1:42" x14ac:dyDescent="0.3">
      <c r="C84" s="14"/>
      <c r="D84" s="14"/>
      <c r="E84" s="14"/>
      <c r="G84" s="33">
        <f t="shared" si="1"/>
        <v>8.9181537485565059</v>
      </c>
      <c r="H84" s="6"/>
      <c r="I84" s="84"/>
      <c r="J84" t="s">
        <v>141</v>
      </c>
      <c r="K84" s="6">
        <v>15</v>
      </c>
      <c r="L84" s="26">
        <f t="shared" si="42"/>
        <v>617.81338980354724</v>
      </c>
      <c r="M84" s="6">
        <f t="shared" si="18"/>
        <v>994.274272</v>
      </c>
      <c r="N84" s="6">
        <f t="shared" si="35"/>
        <v>5.3999999999999773</v>
      </c>
      <c r="O84" s="6">
        <f t="shared" si="40"/>
        <v>8.6904575999999647</v>
      </c>
      <c r="P84" s="6">
        <f t="shared" si="41"/>
        <v>312.54247594050742</v>
      </c>
      <c r="Q84" s="6">
        <f t="shared" si="26"/>
        <v>502.98835839999998</v>
      </c>
      <c r="R84" s="1">
        <v>7250</v>
      </c>
      <c r="S84" s="1">
        <v>609</v>
      </c>
      <c r="T84" s="1">
        <v>35</v>
      </c>
      <c r="U84" s="6">
        <f t="shared" si="14"/>
        <v>343</v>
      </c>
      <c r="V84" s="20">
        <v>2.3E-2</v>
      </c>
      <c r="W84" s="20">
        <v>7.0000000000000007E-2</v>
      </c>
      <c r="X84" s="21" t="s">
        <v>44</v>
      </c>
      <c r="Y84" s="22">
        <f t="shared" si="43"/>
        <v>0.125</v>
      </c>
      <c r="Z84" s="24"/>
      <c r="AA84" s="22"/>
      <c r="AB84" s="79">
        <f t="shared" si="27"/>
        <v>43629.496589739523</v>
      </c>
      <c r="AC84" s="79">
        <f t="shared" si="28"/>
        <v>43629.371589739523</v>
      </c>
      <c r="AD84" s="25">
        <f t="shared" si="36"/>
        <v>1.8611730728589464</v>
      </c>
      <c r="AE84" s="79">
        <f t="shared" si="29"/>
        <v>43629.496589739523</v>
      </c>
      <c r="AF84" s="79">
        <f t="shared" si="30"/>
        <v>43629.371589739523</v>
      </c>
      <c r="AG84" s="25">
        <f t="shared" si="37"/>
        <v>1.8611730728589464</v>
      </c>
      <c r="AH84" s="14">
        <f t="shared" si="31"/>
        <v>1.6459199999999934E-2</v>
      </c>
      <c r="AI84" s="14">
        <f t="shared" si="32"/>
        <v>8.2295999999999671E-4</v>
      </c>
      <c r="AJ84" s="14">
        <f t="shared" si="38"/>
        <v>1.7282159999999932E-2</v>
      </c>
      <c r="AK84" s="29">
        <v>22</v>
      </c>
      <c r="AL84" s="30"/>
      <c r="AM84" s="6"/>
      <c r="AN84" s="31"/>
      <c r="AO84" s="6">
        <f t="shared" si="33"/>
        <v>20.8</v>
      </c>
      <c r="AP84" s="74">
        <f t="shared" si="34"/>
        <v>2.3E-2</v>
      </c>
    </row>
    <row r="85" spans="1:42" x14ac:dyDescent="0.3">
      <c r="C85" s="14"/>
      <c r="D85" s="14"/>
      <c r="E85" s="14"/>
      <c r="F85" s="34" t="s">
        <v>11</v>
      </c>
      <c r="G85" s="33">
        <f t="shared" si="1"/>
        <v>10.147960788512137</v>
      </c>
      <c r="H85" s="6"/>
      <c r="I85" s="84"/>
      <c r="J85" t="s">
        <v>143</v>
      </c>
      <c r="K85" s="6">
        <v>41.2</v>
      </c>
      <c r="L85" s="26">
        <f t="shared" si="42"/>
        <v>644.01338980354728</v>
      </c>
      <c r="M85" s="6">
        <f t="shared" si="18"/>
        <v>1036.4390848</v>
      </c>
      <c r="N85" s="6">
        <f t="shared" si="35"/>
        <v>26.200000000000045</v>
      </c>
      <c r="O85" s="6">
        <f t="shared" si="40"/>
        <v>42.164812800000078</v>
      </c>
      <c r="P85" s="6">
        <f t="shared" si="41"/>
        <v>286.34247594050737</v>
      </c>
      <c r="Q85" s="6">
        <f t="shared" si="26"/>
        <v>460.82354559999993</v>
      </c>
      <c r="R85" s="1">
        <v>4937</v>
      </c>
      <c r="S85" s="1">
        <v>115</v>
      </c>
      <c r="T85" s="1">
        <v>2451</v>
      </c>
      <c r="U85" s="6">
        <f t="shared" si="14"/>
        <v>-2313</v>
      </c>
      <c r="V85" s="20">
        <v>-1.6E-2</v>
      </c>
      <c r="W85" s="20">
        <v>1.4999999999999999E-2</v>
      </c>
      <c r="X85" s="21" t="s">
        <v>44</v>
      </c>
      <c r="Y85" s="22">
        <f t="shared" si="43"/>
        <v>0.125</v>
      </c>
      <c r="Z85" s="24"/>
      <c r="AA85" s="22"/>
      <c r="AB85" s="79">
        <f t="shared" si="27"/>
        <v>43629.547831699521</v>
      </c>
      <c r="AC85" s="79">
        <f t="shared" si="28"/>
        <v>43629.422831699521</v>
      </c>
      <c r="AD85" s="25">
        <f t="shared" si="36"/>
        <v>1.9124150328570977</v>
      </c>
      <c r="AE85" s="79">
        <f t="shared" si="29"/>
        <v>43629.547831699521</v>
      </c>
      <c r="AF85" s="79">
        <f t="shared" si="30"/>
        <v>43629.422831699521</v>
      </c>
      <c r="AG85" s="25">
        <f t="shared" si="37"/>
        <v>1.9124150328570977</v>
      </c>
      <c r="AH85" s="14">
        <f t="shared" si="31"/>
        <v>4.8801866666666756E-2</v>
      </c>
      <c r="AI85" s="14">
        <f t="shared" si="32"/>
        <v>2.4400933333333379E-3</v>
      </c>
      <c r="AJ85" s="14">
        <f t="shared" si="38"/>
        <v>5.1241960000000093E-2</v>
      </c>
      <c r="AK85" s="29">
        <v>36</v>
      </c>
      <c r="AL85" s="30"/>
      <c r="AM85" s="6"/>
      <c r="AN85" s="31"/>
      <c r="AO85" s="6">
        <f t="shared" si="33"/>
        <v>38.799999999999997</v>
      </c>
      <c r="AP85" s="74">
        <f t="shared" si="34"/>
        <v>-1.6E-2</v>
      </c>
    </row>
    <row r="86" spans="1:42" x14ac:dyDescent="0.3">
      <c r="C86" s="14"/>
      <c r="D86" s="14"/>
      <c r="E86" s="14"/>
      <c r="F86" s="34" t="s">
        <v>65</v>
      </c>
      <c r="G86" s="33">
        <f t="shared" si="1"/>
        <v>11.185981540416833</v>
      </c>
      <c r="H86" s="6"/>
      <c r="I86" s="84"/>
      <c r="J86" t="s">
        <v>144</v>
      </c>
      <c r="K86" s="6">
        <v>42.1</v>
      </c>
      <c r="L86" s="26">
        <f t="shared" si="42"/>
        <v>644.91338980354726</v>
      </c>
      <c r="M86" s="6">
        <f t="shared" si="18"/>
        <v>1037.8874943999999</v>
      </c>
      <c r="N86" s="6">
        <f t="shared" si="35"/>
        <v>0.89999999999997726</v>
      </c>
      <c r="O86" s="6">
        <f t="shared" si="40"/>
        <v>1.4484095999999635</v>
      </c>
      <c r="P86" s="6">
        <f t="shared" si="41"/>
        <v>285.44247594050739</v>
      </c>
      <c r="Q86" s="6">
        <f t="shared" si="26"/>
        <v>459.37513599999994</v>
      </c>
      <c r="R86" s="1">
        <v>4885</v>
      </c>
      <c r="S86" s="1">
        <v>0</v>
      </c>
      <c r="T86" s="1">
        <v>116</v>
      </c>
      <c r="U86" s="6">
        <f t="shared" si="14"/>
        <v>-52</v>
      </c>
      <c r="V86" s="20">
        <v>-2.3E-2</v>
      </c>
      <c r="W86" s="20">
        <v>-1.4999999999999999E-2</v>
      </c>
      <c r="X86" s="36" t="s">
        <v>45</v>
      </c>
      <c r="Y86" s="22">
        <f t="shared" ref="Y86:Y91" si="44">2/24</f>
        <v>8.3333333333333329E-2</v>
      </c>
      <c r="Z86" s="24"/>
      <c r="AA86" s="22"/>
      <c r="AB86" s="79">
        <f t="shared" si="27"/>
        <v>43629.54941589752</v>
      </c>
      <c r="AC86" s="79">
        <f t="shared" si="28"/>
        <v>43629.466082564184</v>
      </c>
      <c r="AD86" s="25">
        <f t="shared" si="36"/>
        <v>1.913999230855552</v>
      </c>
      <c r="AE86" s="79">
        <f t="shared" si="29"/>
        <v>43629.54941589752</v>
      </c>
      <c r="AF86" s="79">
        <f t="shared" si="30"/>
        <v>43629.466082564184</v>
      </c>
      <c r="AG86" s="25">
        <f t="shared" si="37"/>
        <v>1.913999230855552</v>
      </c>
      <c r="AH86" s="14">
        <f t="shared" si="31"/>
        <v>1.5087599999999621E-3</v>
      </c>
      <c r="AI86" s="14">
        <f t="shared" si="32"/>
        <v>7.5437999999998108E-5</v>
      </c>
      <c r="AJ86" s="14">
        <f t="shared" si="38"/>
        <v>1.5841979999999603E-3</v>
      </c>
      <c r="AK86" s="29">
        <v>40</v>
      </c>
      <c r="AL86" s="30"/>
      <c r="AM86" s="6"/>
      <c r="AN86" s="31"/>
      <c r="AO86" s="6">
        <f t="shared" si="33"/>
        <v>42.65</v>
      </c>
      <c r="AP86" s="74">
        <f t="shared" si="34"/>
        <v>-2.3E-2</v>
      </c>
    </row>
    <row r="87" spans="1:42" x14ac:dyDescent="0.3">
      <c r="C87" s="14"/>
      <c r="D87" s="14"/>
      <c r="E87" s="14"/>
      <c r="F87" s="34" t="s">
        <v>65</v>
      </c>
      <c r="G87" s="33">
        <f t="shared" si="1"/>
        <v>11.287370212376118</v>
      </c>
      <c r="H87" s="6"/>
      <c r="I87" s="84"/>
      <c r="J87" t="s">
        <v>145</v>
      </c>
      <c r="K87" s="6">
        <v>44.5</v>
      </c>
      <c r="L87" s="26">
        <f t="shared" si="42"/>
        <v>647.31338980354724</v>
      </c>
      <c r="M87" s="6">
        <f t="shared" si="18"/>
        <v>1041.74992</v>
      </c>
      <c r="N87" s="6">
        <f t="shared" si="35"/>
        <v>2.3999999999999773</v>
      </c>
      <c r="O87" s="6">
        <f t="shared" si="40"/>
        <v>3.8624255999999635</v>
      </c>
      <c r="P87" s="6">
        <f t="shared" si="41"/>
        <v>283.04247594050742</v>
      </c>
      <c r="Q87" s="6">
        <f t="shared" si="26"/>
        <v>455.5127104</v>
      </c>
      <c r="R87" s="1">
        <v>4518</v>
      </c>
      <c r="S87" s="1">
        <v>27</v>
      </c>
      <c r="T87" s="1">
        <v>527</v>
      </c>
      <c r="U87" s="6">
        <f t="shared" si="14"/>
        <v>-367</v>
      </c>
      <c r="V87" s="20">
        <v>-2.5999999999999999E-2</v>
      </c>
      <c r="W87" s="20">
        <v>1.2999999999999999E-2</v>
      </c>
      <c r="X87" s="36" t="s">
        <v>45</v>
      </c>
      <c r="Y87" s="22">
        <f t="shared" si="44"/>
        <v>8.3333333333333329E-2</v>
      </c>
      <c r="Z87" s="24"/>
      <c r="AA87" s="22"/>
      <c r="AB87" s="79">
        <f t="shared" si="27"/>
        <v>43629.553640425518</v>
      </c>
      <c r="AC87" s="79">
        <f t="shared" si="28"/>
        <v>43629.470307092182</v>
      </c>
      <c r="AD87" s="25">
        <f t="shared" si="36"/>
        <v>1.9182237588538555</v>
      </c>
      <c r="AE87" s="79">
        <f t="shared" si="29"/>
        <v>43629.553640425518</v>
      </c>
      <c r="AF87" s="79">
        <f t="shared" si="30"/>
        <v>43629.470307092182</v>
      </c>
      <c r="AG87" s="25">
        <f t="shared" si="37"/>
        <v>1.9182237588538555</v>
      </c>
      <c r="AH87" s="14">
        <f t="shared" si="31"/>
        <v>4.023359999999962E-3</v>
      </c>
      <c r="AI87" s="14">
        <f t="shared" si="32"/>
        <v>2.011679999999981E-4</v>
      </c>
      <c r="AJ87" s="14">
        <f t="shared" si="38"/>
        <v>4.2245279999999601E-3</v>
      </c>
      <c r="AK87" s="29">
        <v>40</v>
      </c>
      <c r="AL87" s="30"/>
      <c r="AM87" s="6"/>
      <c r="AN87" s="31"/>
      <c r="AO87" s="6">
        <f t="shared" si="33"/>
        <v>44.3</v>
      </c>
      <c r="AP87" s="74">
        <f t="shared" si="34"/>
        <v>-2.5999999999999999E-2</v>
      </c>
    </row>
    <row r="88" spans="1:42" x14ac:dyDescent="0.3">
      <c r="C88" s="14"/>
      <c r="D88" s="14"/>
      <c r="E88" s="14"/>
      <c r="G88" s="33">
        <f t="shared" si="1"/>
        <v>11.552107300318312</v>
      </c>
      <c r="H88" s="6"/>
      <c r="I88" s="84"/>
      <c r="J88" t="s">
        <v>146</v>
      </c>
      <c r="K88" s="6">
        <v>49.2</v>
      </c>
      <c r="L88" s="26">
        <f t="shared" si="42"/>
        <v>652.01338980354728</v>
      </c>
      <c r="M88" s="6">
        <f t="shared" si="18"/>
        <v>1049.3138368</v>
      </c>
      <c r="N88" s="6">
        <f t="shared" si="35"/>
        <v>4.7000000000000455</v>
      </c>
      <c r="O88" s="6">
        <f t="shared" si="40"/>
        <v>7.563916800000074</v>
      </c>
      <c r="P88" s="6">
        <f t="shared" si="41"/>
        <v>278.34247594050737</v>
      </c>
      <c r="Q88" s="6">
        <f t="shared" si="26"/>
        <v>447.94879359999993</v>
      </c>
      <c r="R88" s="1">
        <v>4396</v>
      </c>
      <c r="S88" s="1">
        <v>97</v>
      </c>
      <c r="T88" s="1">
        <v>202</v>
      </c>
      <c r="U88" s="6">
        <f t="shared" si="14"/>
        <v>-122</v>
      </c>
      <c r="V88" s="20">
        <v>-7.0000000000000001E-3</v>
      </c>
      <c r="W88" s="20">
        <v>2.5999999999999999E-2</v>
      </c>
      <c r="X88" s="36" t="s">
        <v>45</v>
      </c>
      <c r="Y88" s="22">
        <f t="shared" si="44"/>
        <v>8.3333333333333329E-2</v>
      </c>
      <c r="Z88" s="24"/>
      <c r="AA88" s="22"/>
      <c r="AB88" s="79">
        <f t="shared" si="27"/>
        <v>43629.564671137516</v>
      </c>
      <c r="AC88" s="79">
        <f t="shared" si="28"/>
        <v>43629.48133780418</v>
      </c>
      <c r="AD88" s="25">
        <f t="shared" si="36"/>
        <v>1.929254470851447</v>
      </c>
      <c r="AE88" s="79">
        <f t="shared" si="29"/>
        <v>43629.564671137516</v>
      </c>
      <c r="AF88" s="79">
        <f t="shared" si="30"/>
        <v>43629.48133780418</v>
      </c>
      <c r="AG88" s="25">
        <f t="shared" si="37"/>
        <v>1.929254470851447</v>
      </c>
      <c r="AH88" s="14">
        <f t="shared" si="31"/>
        <v>1.0505440000000102E-2</v>
      </c>
      <c r="AI88" s="14">
        <f t="shared" si="32"/>
        <v>5.2527200000000512E-4</v>
      </c>
      <c r="AJ88" s="14">
        <f t="shared" si="38"/>
        <v>1.1030712000000107E-2</v>
      </c>
      <c r="AK88" s="29">
        <v>30</v>
      </c>
      <c r="AL88" s="30"/>
      <c r="AM88" s="6"/>
      <c r="AN88" s="31"/>
      <c r="AO88" s="6">
        <f t="shared" si="33"/>
        <v>33.85</v>
      </c>
      <c r="AP88" s="74">
        <f t="shared" si="34"/>
        <v>-7.0000000000000001E-3</v>
      </c>
    </row>
    <row r="89" spans="1:42" x14ac:dyDescent="0.3">
      <c r="C89" s="14"/>
      <c r="D89" s="14"/>
      <c r="E89" s="14"/>
      <c r="F89" s="34" t="s">
        <v>11</v>
      </c>
      <c r="G89" s="33">
        <f t="shared" si="1"/>
        <v>11.62814880424412</v>
      </c>
      <c r="H89" s="6"/>
      <c r="I89" s="84"/>
      <c r="J89" t="s">
        <v>147</v>
      </c>
      <c r="K89" s="6">
        <v>51</v>
      </c>
      <c r="L89" s="26">
        <f t="shared" si="42"/>
        <v>653.81338980354724</v>
      </c>
      <c r="M89" s="6">
        <f t="shared" si="18"/>
        <v>1052.210656</v>
      </c>
      <c r="N89" s="6">
        <f t="shared" si="35"/>
        <v>1.7999999999999545</v>
      </c>
      <c r="O89" s="6">
        <f t="shared" si="40"/>
        <v>2.8968191999999271</v>
      </c>
      <c r="P89" s="6">
        <f t="shared" si="41"/>
        <v>276.54247594050742</v>
      </c>
      <c r="Q89" s="6">
        <f t="shared" si="26"/>
        <v>445.05197440000001</v>
      </c>
      <c r="R89" s="1">
        <v>4115</v>
      </c>
      <c r="S89" s="1">
        <v>0</v>
      </c>
      <c r="T89" s="1">
        <v>263</v>
      </c>
      <c r="U89" s="6">
        <f t="shared" si="14"/>
        <v>-281</v>
      </c>
      <c r="V89" s="20">
        <v>-2.5000000000000001E-2</v>
      </c>
      <c r="W89" s="20">
        <v>-5.0000000000000001E-3</v>
      </c>
      <c r="X89" s="36" t="s">
        <v>45</v>
      </c>
      <c r="Y89" s="22">
        <f t="shared" si="44"/>
        <v>8.3333333333333329E-2</v>
      </c>
      <c r="Z89" s="24"/>
      <c r="AA89" s="22"/>
      <c r="AB89" s="79">
        <f t="shared" si="27"/>
        <v>43629.567839533513</v>
      </c>
      <c r="AC89" s="79">
        <f t="shared" si="28"/>
        <v>43629.484506200177</v>
      </c>
      <c r="AD89" s="25">
        <f t="shared" si="36"/>
        <v>1.9324228668483556</v>
      </c>
      <c r="AE89" s="79">
        <f t="shared" si="29"/>
        <v>43629.567839533513</v>
      </c>
      <c r="AF89" s="79">
        <f t="shared" si="30"/>
        <v>43629.484506200177</v>
      </c>
      <c r="AG89" s="25">
        <f t="shared" si="37"/>
        <v>1.9324228668483556</v>
      </c>
      <c r="AH89" s="14">
        <f t="shared" si="31"/>
        <v>3.0175199999999242E-3</v>
      </c>
      <c r="AI89" s="14">
        <f t="shared" si="32"/>
        <v>1.5087599999999622E-4</v>
      </c>
      <c r="AJ89" s="14">
        <f t="shared" si="38"/>
        <v>3.1683959999999206E-3</v>
      </c>
      <c r="AK89" s="29">
        <v>40</v>
      </c>
      <c r="AL89" s="30"/>
      <c r="AM89" s="6"/>
      <c r="AN89" s="31"/>
      <c r="AO89" s="6">
        <f t="shared" si="33"/>
        <v>43.75</v>
      </c>
      <c r="AP89" s="74">
        <f t="shared" si="34"/>
        <v>-2.5000000000000001E-2</v>
      </c>
    </row>
    <row r="90" spans="1:42" x14ac:dyDescent="0.3">
      <c r="C90" s="14"/>
      <c r="D90" s="14"/>
      <c r="E90" s="14"/>
      <c r="G90" s="33">
        <f t="shared" si="1"/>
        <v>12.411094660288654</v>
      </c>
      <c r="H90" s="6"/>
      <c r="I90" s="84"/>
      <c r="J90" t="s">
        <v>148</v>
      </c>
      <c r="K90" s="6">
        <v>64.900000000000006</v>
      </c>
      <c r="L90" s="26">
        <f t="shared" si="42"/>
        <v>667.71338980354722</v>
      </c>
      <c r="M90" s="6">
        <f t="shared" si="18"/>
        <v>1074.5805376000001</v>
      </c>
      <c r="N90" s="6">
        <f t="shared" si="35"/>
        <v>13.899999999999977</v>
      </c>
      <c r="O90" s="6">
        <f t="shared" si="40"/>
        <v>22.369881599999964</v>
      </c>
      <c r="P90" s="6">
        <f t="shared" si="41"/>
        <v>262.64247594050744</v>
      </c>
      <c r="Q90" s="6">
        <f t="shared" si="26"/>
        <v>422.68209280000002</v>
      </c>
      <c r="R90" s="1">
        <v>4464</v>
      </c>
      <c r="S90" s="1">
        <v>522</v>
      </c>
      <c r="T90" s="1">
        <v>206</v>
      </c>
      <c r="U90" s="6">
        <f t="shared" si="14"/>
        <v>349</v>
      </c>
      <c r="V90" s="20">
        <v>4.0000000000000001E-3</v>
      </c>
      <c r="W90" s="20">
        <v>3.6999999999999998E-2</v>
      </c>
      <c r="X90" s="36" t="s">
        <v>45</v>
      </c>
      <c r="Y90" s="22">
        <f t="shared" si="44"/>
        <v>8.3333333333333329E-2</v>
      </c>
      <c r="Z90" s="24"/>
      <c r="AA90" s="22"/>
      <c r="AB90" s="79">
        <f t="shared" si="27"/>
        <v>43629.600462277514</v>
      </c>
      <c r="AC90" s="79">
        <f t="shared" si="28"/>
        <v>43629.517128944179</v>
      </c>
      <c r="AD90" s="25">
        <f t="shared" si="36"/>
        <v>1.9650456108502112</v>
      </c>
      <c r="AE90" s="79">
        <f t="shared" si="29"/>
        <v>43629.600462277514</v>
      </c>
      <c r="AF90" s="79">
        <f t="shared" si="30"/>
        <v>43629.517128944179</v>
      </c>
      <c r="AG90" s="25">
        <f t="shared" si="37"/>
        <v>1.9650456108502112</v>
      </c>
      <c r="AH90" s="14">
        <f t="shared" si="31"/>
        <v>3.1069279999999949E-2</v>
      </c>
      <c r="AI90" s="14">
        <f t="shared" si="32"/>
        <v>1.5534639999999975E-3</v>
      </c>
      <c r="AJ90" s="14">
        <f t="shared" si="38"/>
        <v>3.2622743999999947E-2</v>
      </c>
      <c r="AK90" s="29"/>
      <c r="AL90" s="30"/>
      <c r="AM90" s="6"/>
      <c r="AN90" s="31"/>
      <c r="AO90" s="6">
        <f t="shared" si="33"/>
        <v>28.4</v>
      </c>
      <c r="AP90" s="74">
        <f t="shared" si="34"/>
        <v>4.0000000000000001E-3</v>
      </c>
    </row>
    <row r="91" spans="1:42" x14ac:dyDescent="0.3">
      <c r="C91" s="14"/>
      <c r="D91" s="14"/>
      <c r="E91" s="14"/>
      <c r="F91" s="34" t="s">
        <v>10</v>
      </c>
      <c r="G91" s="33">
        <f t="shared" si="1"/>
        <v>12.564713860221673</v>
      </c>
      <c r="H91" s="6">
        <v>1</v>
      </c>
      <c r="I91" s="84"/>
      <c r="J91" t="s">
        <v>149</v>
      </c>
      <c r="K91" s="6">
        <v>66.900000000000006</v>
      </c>
      <c r="L91" s="26">
        <f t="shared" si="42"/>
        <v>669.71338980354722</v>
      </c>
      <c r="M91" s="6">
        <f t="shared" si="18"/>
        <v>1077.7992256</v>
      </c>
      <c r="N91" s="6">
        <f t="shared" si="35"/>
        <v>2</v>
      </c>
      <c r="O91" s="6">
        <f t="shared" si="40"/>
        <v>3.2186880000000002</v>
      </c>
      <c r="P91" s="6">
        <f t="shared" si="41"/>
        <v>260.64247594050744</v>
      </c>
      <c r="Q91" s="6">
        <f t="shared" si="26"/>
        <v>419.46340480000003</v>
      </c>
      <c r="R91" s="1">
        <v>4698</v>
      </c>
      <c r="S91" s="1">
        <v>262</v>
      </c>
      <c r="T91" s="1">
        <v>27</v>
      </c>
      <c r="U91" s="6">
        <f t="shared" si="14"/>
        <v>234</v>
      </c>
      <c r="V91" s="20">
        <v>2.5000000000000001E-2</v>
      </c>
      <c r="W91" s="20">
        <v>6.9000000000000006E-2</v>
      </c>
      <c r="X91" s="36" t="s">
        <v>45</v>
      </c>
      <c r="Y91" s="22">
        <f t="shared" si="44"/>
        <v>8.3333333333333329E-2</v>
      </c>
      <c r="Z91" s="24"/>
      <c r="AA91" s="22"/>
      <c r="AB91" s="79">
        <f t="shared" si="27"/>
        <v>43629.606863077512</v>
      </c>
      <c r="AC91" s="79">
        <f t="shared" si="28"/>
        <v>43629.523529744176</v>
      </c>
      <c r="AD91" s="25">
        <f t="shared" si="36"/>
        <v>1.9714464108474203</v>
      </c>
      <c r="AE91" s="79">
        <f t="shared" si="29"/>
        <v>43629.606863077512</v>
      </c>
      <c r="AF91" s="79">
        <f t="shared" si="30"/>
        <v>43629.523529744176</v>
      </c>
      <c r="AG91" s="25">
        <f t="shared" si="37"/>
        <v>1.9714464108474203</v>
      </c>
      <c r="AH91" s="14">
        <f t="shared" si="31"/>
        <v>6.0960000000000007E-3</v>
      </c>
      <c r="AI91" s="14">
        <f t="shared" si="32"/>
        <v>3.0480000000000004E-4</v>
      </c>
      <c r="AJ91" s="14">
        <f t="shared" si="38"/>
        <v>6.4008000000000008E-3</v>
      </c>
      <c r="AK91" s="29">
        <v>22</v>
      </c>
      <c r="AL91" s="30"/>
      <c r="AM91" s="6"/>
      <c r="AN91" s="31"/>
      <c r="AO91" s="6">
        <f t="shared" si="33"/>
        <v>20</v>
      </c>
      <c r="AP91" s="74">
        <f t="shared" si="34"/>
        <v>2.5000000000000001E-2</v>
      </c>
    </row>
    <row r="92" spans="1:42" x14ac:dyDescent="0.3">
      <c r="A92" t="s">
        <v>21</v>
      </c>
      <c r="B92">
        <v>1</v>
      </c>
      <c r="C92" s="14">
        <v>0.16458333333333333</v>
      </c>
      <c r="D92" s="14">
        <f>SUM(AH80:AH92)</f>
        <v>0.16030405666666669</v>
      </c>
      <c r="E92" s="14"/>
      <c r="G92" s="33">
        <f t="shared" si="1"/>
        <v>13.020962884300388</v>
      </c>
      <c r="H92" s="6">
        <v>1</v>
      </c>
      <c r="I92" s="84"/>
      <c r="J92" t="s">
        <v>36</v>
      </c>
      <c r="K92" s="6">
        <v>75</v>
      </c>
      <c r="L92" s="26">
        <f t="shared" si="42"/>
        <v>677.81338980354724</v>
      </c>
      <c r="M92" s="6">
        <f t="shared" si="18"/>
        <v>1090.834912</v>
      </c>
      <c r="N92" s="6">
        <f t="shared" si="35"/>
        <v>8.1000000000000227</v>
      </c>
      <c r="O92" s="6">
        <f t="shared" si="40"/>
        <v>13.035686400000037</v>
      </c>
      <c r="P92" s="6">
        <f t="shared" si="41"/>
        <v>252.54247594050742</v>
      </c>
      <c r="Q92" s="6">
        <f t="shared" si="26"/>
        <v>406.4277184</v>
      </c>
      <c r="R92" s="1">
        <v>4821</v>
      </c>
      <c r="S92" s="1">
        <v>69</v>
      </c>
      <c r="T92" s="1">
        <v>283</v>
      </c>
      <c r="U92" s="6">
        <f t="shared" si="14"/>
        <v>123</v>
      </c>
      <c r="V92" s="20">
        <v>1E-3</v>
      </c>
      <c r="W92" s="20">
        <v>2.1999999999999999E-2</v>
      </c>
      <c r="X92" s="21" t="s">
        <v>45</v>
      </c>
      <c r="Y92" s="22">
        <f>2/24</f>
        <v>8.3333333333333329E-2</v>
      </c>
      <c r="Z92" s="24"/>
      <c r="AA92" s="22"/>
      <c r="AB92" s="79">
        <f t="shared" si="27"/>
        <v>43629.625873453515</v>
      </c>
      <c r="AC92" s="79">
        <f t="shared" si="28"/>
        <v>43629.542540120179</v>
      </c>
      <c r="AD92" s="25">
        <f t="shared" si="36"/>
        <v>1.9904567868507002</v>
      </c>
      <c r="AE92" s="79">
        <f t="shared" si="29"/>
        <v>43629.625873453515</v>
      </c>
      <c r="AF92" s="79">
        <f t="shared" si="30"/>
        <v>43629.542540120179</v>
      </c>
      <c r="AG92" s="25">
        <f t="shared" si="37"/>
        <v>1.9904567868507002</v>
      </c>
      <c r="AH92" s="14">
        <f t="shared" si="31"/>
        <v>1.8105120000000051E-2</v>
      </c>
      <c r="AI92" s="14">
        <f t="shared" si="32"/>
        <v>9.0525600000000261E-4</v>
      </c>
      <c r="AJ92" s="14">
        <f t="shared" si="38"/>
        <v>1.9010376000000054E-2</v>
      </c>
      <c r="AK92" s="29"/>
      <c r="AL92" s="30"/>
      <c r="AM92" s="6"/>
      <c r="AN92" s="31"/>
      <c r="AO92" s="6">
        <f t="shared" si="33"/>
        <v>29.6</v>
      </c>
      <c r="AP92" s="74">
        <f t="shared" si="34"/>
        <v>1E-3</v>
      </c>
    </row>
    <row r="93" spans="1:42" x14ac:dyDescent="0.3">
      <c r="C93" s="14"/>
      <c r="D93" s="14"/>
      <c r="E93" s="14"/>
      <c r="G93" s="33">
        <f t="shared" si="1"/>
        <v>13.683888816623949</v>
      </c>
      <c r="H93" s="6">
        <v>1</v>
      </c>
      <c r="I93" s="84"/>
      <c r="J93" t="s">
        <v>150</v>
      </c>
      <c r="K93" s="6">
        <v>10.199999999999999</v>
      </c>
      <c r="L93" s="26">
        <f>L$92+K93</f>
        <v>688.01338980354728</v>
      </c>
      <c r="M93" s="6">
        <f t="shared" si="18"/>
        <v>1107.2502208000001</v>
      </c>
      <c r="N93" s="6">
        <f t="shared" si="35"/>
        <v>10.200000000000045</v>
      </c>
      <c r="O93" s="6">
        <f t="shared" si="40"/>
        <v>16.415308800000073</v>
      </c>
      <c r="P93" s="6">
        <f t="shared" si="41"/>
        <v>242.34247594050737</v>
      </c>
      <c r="Q93" s="6">
        <f t="shared" si="26"/>
        <v>390.0124095999999</v>
      </c>
      <c r="R93" s="1">
        <v>5217</v>
      </c>
      <c r="S93" s="1">
        <v>460</v>
      </c>
      <c r="T93" s="1">
        <v>71</v>
      </c>
      <c r="U93" s="6">
        <f t="shared" si="14"/>
        <v>396</v>
      </c>
      <c r="V93" s="20">
        <v>5.0000000000000001E-3</v>
      </c>
      <c r="W93" s="20">
        <v>2.5000000000000001E-2</v>
      </c>
      <c r="X93" s="21" t="s">
        <v>45</v>
      </c>
      <c r="Y93" s="22">
        <f t="shared" ref="Y93:Y135" si="45">2/24</f>
        <v>8.3333333333333329E-2</v>
      </c>
      <c r="Z93" s="24"/>
      <c r="AA93" s="22"/>
      <c r="AB93" s="79">
        <f t="shared" si="27"/>
        <v>43629.653495367362</v>
      </c>
      <c r="AC93" s="79">
        <f t="shared" si="28"/>
        <v>43629.570162034026</v>
      </c>
      <c r="AD93" s="25">
        <f t="shared" si="36"/>
        <v>2.0180787006975152</v>
      </c>
      <c r="AE93" s="79">
        <f t="shared" si="29"/>
        <v>43629.653495367362</v>
      </c>
      <c r="AF93" s="79">
        <f t="shared" si="30"/>
        <v>43629.570162034026</v>
      </c>
      <c r="AG93" s="25">
        <f t="shared" si="37"/>
        <v>2.0180787006975152</v>
      </c>
      <c r="AH93" s="14">
        <f t="shared" si="31"/>
        <v>2.6306584615384734E-2</v>
      </c>
      <c r="AI93" s="14">
        <f t="shared" si="32"/>
        <v>1.3153292307692367E-3</v>
      </c>
      <c r="AJ93" s="14">
        <f t="shared" si="38"/>
        <v>2.7621913846153971E-2</v>
      </c>
      <c r="AK93" s="29">
        <v>26</v>
      </c>
      <c r="AL93" s="30"/>
      <c r="AM93" s="6"/>
      <c r="AN93" s="31"/>
      <c r="AO93" s="6">
        <f t="shared" si="33"/>
        <v>28</v>
      </c>
      <c r="AP93" s="74">
        <f t="shared" si="34"/>
        <v>5.0000000000000001E-3</v>
      </c>
    </row>
    <row r="94" spans="1:42" x14ac:dyDescent="0.3">
      <c r="C94" s="14"/>
      <c r="D94" s="14"/>
      <c r="E94" s="14"/>
      <c r="G94" s="33">
        <f t="shared" si="1"/>
        <v>14.007769296644256</v>
      </c>
      <c r="H94" s="6">
        <v>1</v>
      </c>
      <c r="I94" s="84"/>
      <c r="J94" t="s">
        <v>151</v>
      </c>
      <c r="K94" s="6">
        <v>14.8</v>
      </c>
      <c r="L94" s="26">
        <f t="shared" ref="L94:L99" si="46">L$92+K94</f>
        <v>692.61338980354719</v>
      </c>
      <c r="M94" s="6">
        <f t="shared" si="18"/>
        <v>1114.6532032</v>
      </c>
      <c r="N94" s="6">
        <f t="shared" si="35"/>
        <v>4.5999999999999091</v>
      </c>
      <c r="O94" s="6">
        <f t="shared" si="40"/>
        <v>7.4029823999998543</v>
      </c>
      <c r="P94" s="6">
        <f t="shared" si="41"/>
        <v>237.74247594050746</v>
      </c>
      <c r="Q94" s="6">
        <f t="shared" si="26"/>
        <v>382.60942720000008</v>
      </c>
      <c r="R94" s="1">
        <v>5685</v>
      </c>
      <c r="S94" s="1">
        <v>464</v>
      </c>
      <c r="T94" s="1">
        <v>0</v>
      </c>
      <c r="U94" s="6">
        <f t="shared" si="14"/>
        <v>468</v>
      </c>
      <c r="V94" s="20">
        <v>1.7000000000000001E-2</v>
      </c>
      <c r="W94" s="20">
        <v>2.5999999999999999E-2</v>
      </c>
      <c r="X94" s="21" t="s">
        <v>45</v>
      </c>
      <c r="Y94" s="22">
        <f t="shared" si="45"/>
        <v>8.3333333333333329E-2</v>
      </c>
      <c r="Z94" s="24"/>
      <c r="AA94" s="22"/>
      <c r="AB94" s="79">
        <f t="shared" si="27"/>
        <v>43629.666990387363</v>
      </c>
      <c r="AC94" s="79">
        <f t="shared" si="28"/>
        <v>43629.583657054027</v>
      </c>
      <c r="AD94" s="25">
        <f t="shared" si="36"/>
        <v>2.0315737206983613</v>
      </c>
      <c r="AE94" s="79">
        <f t="shared" si="29"/>
        <v>43629.666990387363</v>
      </c>
      <c r="AF94" s="79">
        <f t="shared" si="30"/>
        <v>43629.583657054027</v>
      </c>
      <c r="AG94" s="25">
        <f t="shared" si="37"/>
        <v>2.0315737206983613</v>
      </c>
      <c r="AH94" s="14">
        <f t="shared" si="31"/>
        <v>1.2852399999999748E-2</v>
      </c>
      <c r="AI94" s="14">
        <f t="shared" si="32"/>
        <v>6.4261999999998742E-4</v>
      </c>
      <c r="AJ94" s="14">
        <f t="shared" si="38"/>
        <v>1.3495019999999736E-2</v>
      </c>
      <c r="AK94" s="29">
        <v>24</v>
      </c>
      <c r="AL94" s="30"/>
      <c r="AM94" s="6"/>
      <c r="AN94" s="31"/>
      <c r="AO94" s="6">
        <f t="shared" si="33"/>
        <v>23.2</v>
      </c>
      <c r="AP94" s="74">
        <f t="shared" si="34"/>
        <v>1.7000000000000001E-2</v>
      </c>
    </row>
    <row r="95" spans="1:42" x14ac:dyDescent="0.3">
      <c r="C95" s="14"/>
      <c r="D95" s="14"/>
      <c r="E95" s="14"/>
      <c r="G95" s="33">
        <f t="shared" si="1"/>
        <v>14.441487504635006</v>
      </c>
      <c r="H95" s="6">
        <v>1</v>
      </c>
      <c r="I95" s="84"/>
      <c r="J95" t="s">
        <v>207</v>
      </c>
      <c r="K95" s="6">
        <v>22.5</v>
      </c>
      <c r="L95" s="26">
        <f t="shared" si="46"/>
        <v>700.31338980354724</v>
      </c>
      <c r="M95" s="6">
        <f t="shared" si="18"/>
        <v>1127.0451519999999</v>
      </c>
      <c r="N95" s="6">
        <f t="shared" si="35"/>
        <v>7.7000000000000455</v>
      </c>
      <c r="O95" s="6">
        <f t="shared" si="40"/>
        <v>12.391948800000074</v>
      </c>
      <c r="P95" s="6">
        <f t="shared" si="41"/>
        <v>230.04247594050742</v>
      </c>
      <c r="Q95" s="6">
        <f t="shared" si="26"/>
        <v>370.2174784</v>
      </c>
      <c r="R95" s="1">
        <v>5512</v>
      </c>
      <c r="S95" s="1">
        <v>87</v>
      </c>
      <c r="T95" s="1">
        <v>319</v>
      </c>
      <c r="U95" s="6">
        <f t="shared" si="14"/>
        <v>-173</v>
      </c>
      <c r="V95" s="20">
        <v>-4.0000000000000001E-3</v>
      </c>
      <c r="W95" s="20">
        <v>1.4E-2</v>
      </c>
      <c r="X95" s="21" t="s">
        <v>45</v>
      </c>
      <c r="Y95" s="22">
        <f t="shared" si="45"/>
        <v>8.3333333333333329E-2</v>
      </c>
      <c r="Z95" s="24"/>
      <c r="AA95" s="22"/>
      <c r="AB95" s="79">
        <f t="shared" si="27"/>
        <v>43629.685061979362</v>
      </c>
      <c r="AC95" s="79">
        <f t="shared" si="28"/>
        <v>43629.601728646026</v>
      </c>
      <c r="AD95" s="25">
        <f t="shared" si="36"/>
        <v>2.0496453126979759</v>
      </c>
      <c r="AE95" s="79">
        <f t="shared" si="29"/>
        <v>43629.685061979362</v>
      </c>
      <c r="AF95" s="79">
        <f t="shared" si="30"/>
        <v>43629.601728646026</v>
      </c>
      <c r="AG95" s="25">
        <f t="shared" si="37"/>
        <v>2.0496453126979759</v>
      </c>
      <c r="AH95" s="14">
        <f t="shared" si="31"/>
        <v>1.7211040000000104E-2</v>
      </c>
      <c r="AI95" s="14">
        <f t="shared" si="32"/>
        <v>8.6055200000000531E-4</v>
      </c>
      <c r="AJ95" s="14">
        <f t="shared" si="38"/>
        <v>1.8071592000000108E-2</v>
      </c>
      <c r="AK95" s="29">
        <v>30</v>
      </c>
      <c r="AL95" s="30"/>
      <c r="AM95" s="6"/>
      <c r="AN95" s="31"/>
      <c r="AO95" s="6">
        <f t="shared" si="33"/>
        <v>32.200000000000003</v>
      </c>
      <c r="AP95" s="74">
        <f t="shared" si="34"/>
        <v>-4.0000000000000001E-3</v>
      </c>
    </row>
    <row r="96" spans="1:42" x14ac:dyDescent="0.3">
      <c r="C96" s="14"/>
      <c r="D96" s="14"/>
      <c r="E96" s="14"/>
      <c r="G96" s="33">
        <f t="shared" si="1"/>
        <v>15.058918519935105</v>
      </c>
      <c r="H96" s="6">
        <v>1</v>
      </c>
      <c r="I96" s="84"/>
      <c r="J96" t="s">
        <v>152</v>
      </c>
      <c r="K96" s="6">
        <v>32</v>
      </c>
      <c r="L96" s="26">
        <f t="shared" si="46"/>
        <v>709.81338980354724</v>
      </c>
      <c r="M96" s="6">
        <f t="shared" si="18"/>
        <v>1142.33392</v>
      </c>
      <c r="N96" s="6">
        <f t="shared" si="35"/>
        <v>9.5</v>
      </c>
      <c r="O96" s="6">
        <f t="shared" si="40"/>
        <v>15.288768000000001</v>
      </c>
      <c r="P96" s="6">
        <f t="shared" si="41"/>
        <v>220.54247594050742</v>
      </c>
      <c r="Q96" s="6">
        <f t="shared" si="26"/>
        <v>354.9287104</v>
      </c>
      <c r="R96" s="1">
        <v>5866</v>
      </c>
      <c r="S96" s="1">
        <v>450</v>
      </c>
      <c r="T96" s="1">
        <v>72</v>
      </c>
      <c r="U96" s="6">
        <f t="shared" si="14"/>
        <v>354</v>
      </c>
      <c r="V96" s="20">
        <v>5.0000000000000001E-3</v>
      </c>
      <c r="W96" s="20">
        <v>0.02</v>
      </c>
      <c r="X96" s="21" t="s">
        <v>45</v>
      </c>
      <c r="Y96" s="22">
        <f t="shared" si="45"/>
        <v>8.3333333333333329E-2</v>
      </c>
      <c r="Z96" s="24"/>
      <c r="AA96" s="22"/>
      <c r="AB96" s="79">
        <f t="shared" si="27"/>
        <v>43629.710788271666</v>
      </c>
      <c r="AC96" s="79">
        <f t="shared" si="28"/>
        <v>43629.627454938331</v>
      </c>
      <c r="AD96" s="25">
        <f t="shared" si="36"/>
        <v>2.0753716050021467</v>
      </c>
      <c r="AE96" s="79">
        <f t="shared" si="29"/>
        <v>43629.710788271666</v>
      </c>
      <c r="AF96" s="79">
        <f t="shared" si="30"/>
        <v>43629.627454938331</v>
      </c>
      <c r="AG96" s="25">
        <f t="shared" si="37"/>
        <v>2.0753716050021467</v>
      </c>
      <c r="AH96" s="14">
        <f t="shared" si="31"/>
        <v>2.4501230769230772E-2</v>
      </c>
      <c r="AI96" s="14">
        <f t="shared" si="32"/>
        <v>1.2250615384615388E-3</v>
      </c>
      <c r="AJ96" s="14">
        <f t="shared" si="38"/>
        <v>2.572629230769231E-2</v>
      </c>
      <c r="AK96" s="29">
        <v>26</v>
      </c>
      <c r="AL96" s="30"/>
      <c r="AM96" s="6"/>
      <c r="AN96" s="31"/>
      <c r="AO96" s="6">
        <f t="shared" si="33"/>
        <v>28</v>
      </c>
      <c r="AP96" s="74">
        <f t="shared" si="34"/>
        <v>5.0000000000000001E-3</v>
      </c>
    </row>
    <row r="97" spans="1:42" ht="15" customHeight="1" x14ac:dyDescent="0.3">
      <c r="C97" s="14"/>
      <c r="D97" s="14"/>
      <c r="E97" s="14"/>
      <c r="G97" s="33">
        <f t="shared" si="1"/>
        <v>15.572361153841484</v>
      </c>
      <c r="H97" s="6">
        <v>1</v>
      </c>
      <c r="I97" s="84"/>
      <c r="J97" t="s">
        <v>153</v>
      </c>
      <c r="K97" s="6">
        <v>39.9</v>
      </c>
      <c r="L97" s="26">
        <f t="shared" si="46"/>
        <v>717.71338980354722</v>
      </c>
      <c r="M97" s="6">
        <f t="shared" si="18"/>
        <v>1155.0477375999999</v>
      </c>
      <c r="N97" s="6">
        <f t="shared" si="35"/>
        <v>7.8999999999999773</v>
      </c>
      <c r="O97" s="6">
        <f t="shared" si="40"/>
        <v>12.713817599999965</v>
      </c>
      <c r="P97" s="6">
        <f t="shared" si="41"/>
        <v>212.64247594050744</v>
      </c>
      <c r="Q97" s="6">
        <f t="shared" si="26"/>
        <v>342.21489280000003</v>
      </c>
      <c r="R97" s="1">
        <v>6139</v>
      </c>
      <c r="S97" s="1">
        <v>387</v>
      </c>
      <c r="T97" s="1">
        <v>115</v>
      </c>
      <c r="U97" s="6">
        <f t="shared" si="14"/>
        <v>273</v>
      </c>
      <c r="V97" s="20">
        <v>6.0000000000000001E-3</v>
      </c>
      <c r="W97" s="20">
        <v>0.02</v>
      </c>
      <c r="X97" s="21" t="s">
        <v>45</v>
      </c>
      <c r="Y97" s="22">
        <f t="shared" si="45"/>
        <v>8.3333333333333329E-2</v>
      </c>
      <c r="Z97" s="24"/>
      <c r="AA97" s="22"/>
      <c r="AB97" s="79">
        <f t="shared" si="27"/>
        <v>43629.732181714746</v>
      </c>
      <c r="AC97" s="79">
        <f t="shared" si="28"/>
        <v>43629.64884838141</v>
      </c>
      <c r="AD97" s="25">
        <f t="shared" si="36"/>
        <v>2.0967650480815792</v>
      </c>
      <c r="AE97" s="79">
        <f t="shared" si="29"/>
        <v>43629.732181714746</v>
      </c>
      <c r="AF97" s="79">
        <f t="shared" si="30"/>
        <v>43629.64884838141</v>
      </c>
      <c r="AG97" s="25">
        <f t="shared" si="37"/>
        <v>2.0967650480815792</v>
      </c>
      <c r="AH97" s="14">
        <f t="shared" si="31"/>
        <v>2.0374707692307637E-2</v>
      </c>
      <c r="AI97" s="14">
        <f t="shared" si="32"/>
        <v>1.0187353846153819E-3</v>
      </c>
      <c r="AJ97" s="14">
        <f t="shared" si="38"/>
        <v>2.1393443076923018E-2</v>
      </c>
      <c r="AK97" s="29">
        <v>26</v>
      </c>
      <c r="AL97" s="30"/>
      <c r="AM97" s="6"/>
      <c r="AN97" s="31"/>
      <c r="AO97" s="6">
        <f t="shared" si="33"/>
        <v>27.6</v>
      </c>
      <c r="AP97" s="74">
        <f t="shared" si="34"/>
        <v>6.0000000000000001E-3</v>
      </c>
    </row>
    <row r="98" spans="1:42" x14ac:dyDescent="0.3">
      <c r="C98" s="14"/>
      <c r="D98" s="14"/>
      <c r="E98" s="14"/>
      <c r="G98" s="33">
        <f t="shared" si="1"/>
        <v>16.444303733005654</v>
      </c>
      <c r="H98" s="6">
        <v>1</v>
      </c>
      <c r="I98" s="86"/>
      <c r="J98" t="s">
        <v>154</v>
      </c>
      <c r="K98" s="6">
        <v>52.8</v>
      </c>
      <c r="L98" s="26">
        <f t="shared" si="46"/>
        <v>730.61338980354719</v>
      </c>
      <c r="M98" s="6">
        <f t="shared" si="18"/>
        <v>1175.8082752</v>
      </c>
      <c r="N98" s="6">
        <f t="shared" si="35"/>
        <v>12.899999999999977</v>
      </c>
      <c r="O98" s="6">
        <f t="shared" si="40"/>
        <v>20.760537599999964</v>
      </c>
      <c r="P98" s="6">
        <f t="shared" si="41"/>
        <v>199.74247594050746</v>
      </c>
      <c r="Q98" s="6">
        <f t="shared" si="26"/>
        <v>321.45435520000007</v>
      </c>
      <c r="R98" s="1">
        <v>6686</v>
      </c>
      <c r="S98" s="1">
        <v>609</v>
      </c>
      <c r="T98" s="1">
        <v>60</v>
      </c>
      <c r="U98" s="6">
        <f t="shared" si="14"/>
        <v>547</v>
      </c>
      <c r="V98" s="20">
        <v>8.0000000000000002E-3</v>
      </c>
      <c r="W98" s="20">
        <v>2.1000000000000001E-2</v>
      </c>
      <c r="X98" s="21" t="s">
        <v>45</v>
      </c>
      <c r="Y98" s="22">
        <f t="shared" si="45"/>
        <v>8.3333333333333329E-2</v>
      </c>
      <c r="Z98" s="24"/>
      <c r="AA98" s="22"/>
      <c r="AB98" s="79">
        <f t="shared" si="27"/>
        <v>43629.768512655544</v>
      </c>
      <c r="AC98" s="79">
        <f t="shared" si="28"/>
        <v>43629.685179322209</v>
      </c>
      <c r="AD98" s="25">
        <f t="shared" si="36"/>
        <v>2.1330959888800862</v>
      </c>
      <c r="AE98" s="79">
        <f t="shared" si="29"/>
        <v>43629.768512655544</v>
      </c>
      <c r="AF98" s="79">
        <f t="shared" si="30"/>
        <v>43629.685179322209</v>
      </c>
      <c r="AG98" s="25">
        <f t="shared" si="37"/>
        <v>2.1330959888800862</v>
      </c>
      <c r="AH98" s="14">
        <f t="shared" si="31"/>
        <v>3.4600895999999944E-2</v>
      </c>
      <c r="AI98" s="14">
        <f t="shared" si="32"/>
        <v>1.7300447999999973E-3</v>
      </c>
      <c r="AJ98" s="14">
        <f t="shared" si="38"/>
        <v>3.633094079999994E-2</v>
      </c>
      <c r="AK98" s="29">
        <v>25</v>
      </c>
      <c r="AL98" s="30"/>
      <c r="AM98" s="6"/>
      <c r="AN98" s="31"/>
      <c r="AO98" s="6">
        <f t="shared" si="33"/>
        <v>26.8</v>
      </c>
      <c r="AP98" s="74">
        <f t="shared" si="34"/>
        <v>8.0000000000000002E-3</v>
      </c>
    </row>
    <row r="99" spans="1:42" x14ac:dyDescent="0.3">
      <c r="A99" t="s">
        <v>22</v>
      </c>
      <c r="B99">
        <v>1</v>
      </c>
      <c r="C99" s="14">
        <v>0.16458333333333333</v>
      </c>
      <c r="D99" s="14">
        <f>SUM(AJ93:AJ99)</f>
        <v>0.18466445453076916</v>
      </c>
      <c r="E99" s="14">
        <f>AE99-AE92</f>
        <v>0.18466445452941116</v>
      </c>
      <c r="F99" s="34" t="s">
        <v>11</v>
      </c>
      <c r="G99" s="33">
        <f t="shared" si="1"/>
        <v>17.452909793006256</v>
      </c>
      <c r="H99" s="6">
        <v>1</v>
      </c>
      <c r="I99" s="86"/>
      <c r="J99" t="s">
        <v>37</v>
      </c>
      <c r="K99" s="6">
        <v>71.900000000000006</v>
      </c>
      <c r="L99" s="26">
        <f t="shared" si="46"/>
        <v>749.71338980354722</v>
      </c>
      <c r="M99" s="6">
        <f t="shared" si="18"/>
        <v>1206.5467455999999</v>
      </c>
      <c r="N99" s="6">
        <f t="shared" si="35"/>
        <v>19.100000000000023</v>
      </c>
      <c r="O99" s="6">
        <f t="shared" si="40"/>
        <v>30.73847040000004</v>
      </c>
      <c r="P99" s="6">
        <f t="shared" si="41"/>
        <v>180.64247594050744</v>
      </c>
      <c r="Q99" s="6">
        <f t="shared" si="26"/>
        <v>290.71588480000003</v>
      </c>
      <c r="R99" s="1">
        <v>5717</v>
      </c>
      <c r="S99" s="1">
        <v>348</v>
      </c>
      <c r="T99" s="1">
        <v>1306</v>
      </c>
      <c r="U99" s="6">
        <f t="shared" si="14"/>
        <v>-969</v>
      </c>
      <c r="V99" s="20">
        <v>-7.0000000000000001E-3</v>
      </c>
      <c r="W99" s="20">
        <v>2.8000000000000001E-2</v>
      </c>
      <c r="X99" s="21" t="s">
        <v>45</v>
      </c>
      <c r="Y99" s="22">
        <f t="shared" si="45"/>
        <v>8.3333333333333329E-2</v>
      </c>
      <c r="Z99" s="24"/>
      <c r="AA99" s="22"/>
      <c r="AB99" s="79">
        <f t="shared" si="27"/>
        <v>43629.810537908044</v>
      </c>
      <c r="AC99" s="79">
        <f t="shared" si="28"/>
        <v>43629.727204574709</v>
      </c>
      <c r="AD99" s="25">
        <f t="shared" si="36"/>
        <v>2.1751212413801113</v>
      </c>
      <c r="AE99" s="79">
        <f t="shared" si="29"/>
        <v>43629.810537908044</v>
      </c>
      <c r="AF99" s="79">
        <f t="shared" si="30"/>
        <v>43629.727204574709</v>
      </c>
      <c r="AG99" s="25">
        <f t="shared" si="37"/>
        <v>2.1751212413801113</v>
      </c>
      <c r="AH99" s="14">
        <f t="shared" si="31"/>
        <v>4.0024050000000054E-2</v>
      </c>
      <c r="AI99" s="14">
        <f t="shared" si="32"/>
        <v>2.0012025000000029E-3</v>
      </c>
      <c r="AJ99" s="14">
        <f t="shared" si="38"/>
        <v>4.2025252500000054E-2</v>
      </c>
      <c r="AK99" s="29">
        <v>32</v>
      </c>
      <c r="AL99" s="30"/>
      <c r="AM99" s="6"/>
      <c r="AN99" s="31"/>
      <c r="AO99" s="6">
        <f t="shared" si="33"/>
        <v>33.85</v>
      </c>
      <c r="AP99" s="74">
        <f t="shared" si="34"/>
        <v>-7.0000000000000001E-3</v>
      </c>
    </row>
    <row r="100" spans="1:42" x14ac:dyDescent="0.3">
      <c r="C100" s="14"/>
      <c r="D100" s="14"/>
      <c r="E100" s="14"/>
      <c r="F100" s="34"/>
      <c r="G100" s="33">
        <f t="shared" si="1"/>
        <v>17.595487612998113</v>
      </c>
      <c r="H100" s="6">
        <v>1</v>
      </c>
      <c r="I100" s="86"/>
      <c r="J100" t="s">
        <v>159</v>
      </c>
      <c r="K100" s="6">
        <v>2.7</v>
      </c>
      <c r="L100" s="26">
        <f>L$99+K100</f>
        <v>752.41338980354726</v>
      </c>
      <c r="M100" s="6">
        <f t="shared" si="18"/>
        <v>1210.8919744</v>
      </c>
      <c r="N100" s="6">
        <f t="shared" si="35"/>
        <v>2.7000000000000455</v>
      </c>
      <c r="O100" s="6">
        <f t="shared" si="40"/>
        <v>4.3452288000000738</v>
      </c>
      <c r="P100" s="6">
        <f t="shared" si="41"/>
        <v>177.94247594050739</v>
      </c>
      <c r="Q100" s="6">
        <f t="shared" si="26"/>
        <v>286.37065599999994</v>
      </c>
      <c r="R100" s="1">
        <v>5518</v>
      </c>
      <c r="S100" s="1">
        <v>3</v>
      </c>
      <c r="T100" s="1">
        <v>198</v>
      </c>
      <c r="U100" s="6">
        <f t="shared" si="14"/>
        <v>-199</v>
      </c>
      <c r="V100" s="20">
        <v>-8.9999999999999993E-3</v>
      </c>
      <c r="W100" s="20">
        <v>7.0000000000000001E-3</v>
      </c>
      <c r="X100" s="21" t="s">
        <v>45</v>
      </c>
      <c r="Y100" s="22">
        <f t="shared" si="45"/>
        <v>8.3333333333333329E-2</v>
      </c>
      <c r="Z100" s="24"/>
      <c r="AA100" s="22"/>
      <c r="AB100" s="79">
        <f t="shared" si="27"/>
        <v>43629.816478650544</v>
      </c>
      <c r="AC100" s="79">
        <f t="shared" si="28"/>
        <v>43629.733145317208</v>
      </c>
      <c r="AD100" s="25">
        <f t="shared" si="36"/>
        <v>2.181061983879772</v>
      </c>
      <c r="AE100" s="79">
        <f t="shared" si="29"/>
        <v>43629.816478650544</v>
      </c>
      <c r="AF100" s="79">
        <f t="shared" si="30"/>
        <v>43629.733145317208</v>
      </c>
      <c r="AG100" s="25">
        <f t="shared" si="37"/>
        <v>2.181061983879772</v>
      </c>
      <c r="AH100" s="14">
        <f t="shared" si="31"/>
        <v>5.6578500000000961E-3</v>
      </c>
      <c r="AI100" s="14">
        <f t="shared" si="32"/>
        <v>2.8289250000000481E-4</v>
      </c>
      <c r="AJ100" s="14">
        <f t="shared" si="38"/>
        <v>5.9407425000001009E-3</v>
      </c>
      <c r="AK100" s="29">
        <v>32</v>
      </c>
      <c r="AL100" s="30"/>
      <c r="AM100" s="6"/>
      <c r="AN100" s="31"/>
      <c r="AO100" s="6">
        <f t="shared" si="33"/>
        <v>34.950000000000003</v>
      </c>
      <c r="AP100" s="74">
        <f t="shared" si="34"/>
        <v>-8.9999999999999993E-3</v>
      </c>
    </row>
    <row r="101" spans="1:42" x14ac:dyDescent="0.3">
      <c r="C101" s="14"/>
      <c r="D101" s="14"/>
      <c r="E101" s="14"/>
      <c r="F101" s="34"/>
      <c r="G101" s="33">
        <f t="shared" si="1"/>
        <v>17.818542691413313</v>
      </c>
      <c r="H101" s="6">
        <v>1</v>
      </c>
      <c r="I101" s="86"/>
      <c r="J101" t="s">
        <v>160</v>
      </c>
      <c r="K101" s="6">
        <v>6</v>
      </c>
      <c r="L101" s="26">
        <f t="shared" ref="L101:L111" si="47">L$99+K101</f>
        <v>755.71338980354722</v>
      </c>
      <c r="M101" s="6">
        <f t="shared" si="18"/>
        <v>1216.2028095999999</v>
      </c>
      <c r="N101" s="6">
        <f t="shared" si="35"/>
        <v>3.2999999999999545</v>
      </c>
      <c r="O101" s="6">
        <f t="shared" si="40"/>
        <v>5.3108351999999268</v>
      </c>
      <c r="P101" s="6">
        <f t="shared" si="41"/>
        <v>174.64247594050744</v>
      </c>
      <c r="Q101" s="6">
        <f t="shared" si="26"/>
        <v>281.05982080000001</v>
      </c>
      <c r="R101" s="1">
        <v>5604</v>
      </c>
      <c r="S101" s="1">
        <v>132</v>
      </c>
      <c r="T101" s="1">
        <v>101</v>
      </c>
      <c r="U101" s="6">
        <f t="shared" si="14"/>
        <v>86</v>
      </c>
      <c r="V101" s="20">
        <v>8.9999999999999993E-3</v>
      </c>
      <c r="W101" s="20">
        <v>3.5999999999999997E-2</v>
      </c>
      <c r="X101" s="21" t="s">
        <v>45</v>
      </c>
      <c r="Y101" s="22">
        <f t="shared" si="45"/>
        <v>8.3333333333333329E-2</v>
      </c>
      <c r="Z101" s="24"/>
      <c r="AA101" s="22"/>
      <c r="AB101" s="79">
        <f t="shared" si="27"/>
        <v>43629.825772612145</v>
      </c>
      <c r="AC101" s="79">
        <f t="shared" si="28"/>
        <v>43629.742439278809</v>
      </c>
      <c r="AD101" s="25">
        <f t="shared" si="36"/>
        <v>2.1903559454804054</v>
      </c>
      <c r="AE101" s="79">
        <f t="shared" si="29"/>
        <v>43629.825772612145</v>
      </c>
      <c r="AF101" s="79">
        <f t="shared" si="30"/>
        <v>43629.742439278809</v>
      </c>
      <c r="AG101" s="25">
        <f t="shared" si="37"/>
        <v>2.1903559454804054</v>
      </c>
      <c r="AH101" s="14">
        <f t="shared" si="31"/>
        <v>8.8513919999998782E-3</v>
      </c>
      <c r="AI101" s="14">
        <f t="shared" si="32"/>
        <v>4.4256959999999394E-4</v>
      </c>
      <c r="AJ101" s="14">
        <f t="shared" si="38"/>
        <v>9.2939615999998726E-3</v>
      </c>
      <c r="AK101" s="29">
        <v>25</v>
      </c>
      <c r="AL101" s="30"/>
      <c r="AM101" s="6"/>
      <c r="AN101" s="31"/>
      <c r="AO101" s="6">
        <f t="shared" si="33"/>
        <v>26.4</v>
      </c>
      <c r="AP101" s="74">
        <f t="shared" si="34"/>
        <v>8.9999999999999993E-3</v>
      </c>
    </row>
    <row r="102" spans="1:42" x14ac:dyDescent="0.3">
      <c r="C102" s="14"/>
      <c r="D102" s="14"/>
      <c r="E102" s="14"/>
      <c r="F102" s="34"/>
      <c r="G102" s="33">
        <f t="shared" si="1"/>
        <v>17.937455331499223</v>
      </c>
      <c r="H102" s="6">
        <v>1</v>
      </c>
      <c r="I102" s="87"/>
      <c r="J102" t="s">
        <v>161</v>
      </c>
      <c r="K102" s="6">
        <v>7.9</v>
      </c>
      <c r="L102" s="26">
        <f t="shared" si="47"/>
        <v>757.61338980354719</v>
      </c>
      <c r="M102" s="6">
        <f t="shared" si="18"/>
        <v>1219.2605632</v>
      </c>
      <c r="N102" s="6">
        <f t="shared" si="35"/>
        <v>1.8999999999999773</v>
      </c>
      <c r="O102" s="6">
        <f t="shared" si="40"/>
        <v>3.0577535999999634</v>
      </c>
      <c r="P102" s="6">
        <f t="shared" si="41"/>
        <v>172.74247594050746</v>
      </c>
      <c r="Q102" s="6">
        <f t="shared" si="26"/>
        <v>278.00206720000006</v>
      </c>
      <c r="R102" s="1">
        <v>5663</v>
      </c>
      <c r="S102" s="1">
        <v>62</v>
      </c>
      <c r="T102" s="1">
        <v>0</v>
      </c>
      <c r="U102" s="6">
        <f t="shared" si="14"/>
        <v>59</v>
      </c>
      <c r="V102" s="20">
        <v>4.0000000000000001E-3</v>
      </c>
      <c r="W102" s="20">
        <v>8.9999999999999993E-3</v>
      </c>
      <c r="X102" s="21" t="s">
        <v>45</v>
      </c>
      <c r="Y102" s="22">
        <f t="shared" si="45"/>
        <v>8.3333333333333329E-2</v>
      </c>
      <c r="Z102" s="24"/>
      <c r="AA102" s="22"/>
      <c r="AB102" s="79">
        <f t="shared" si="27"/>
        <v>43629.830727305482</v>
      </c>
      <c r="AC102" s="79">
        <f t="shared" si="28"/>
        <v>43629.747393972146</v>
      </c>
      <c r="AD102" s="25">
        <f t="shared" si="36"/>
        <v>2.1953106388173182</v>
      </c>
      <c r="AE102" s="79">
        <f t="shared" si="29"/>
        <v>43629.830727305482</v>
      </c>
      <c r="AF102" s="79">
        <f t="shared" si="30"/>
        <v>43629.747393972146</v>
      </c>
      <c r="AG102" s="25">
        <f t="shared" si="37"/>
        <v>2.1953106388173182</v>
      </c>
      <c r="AH102" s="14">
        <f t="shared" si="31"/>
        <v>4.718755555555499E-3</v>
      </c>
      <c r="AI102" s="14">
        <f t="shared" si="32"/>
        <v>2.3593777777777497E-4</v>
      </c>
      <c r="AJ102" s="14">
        <f t="shared" si="38"/>
        <v>4.9546933333332738E-3</v>
      </c>
      <c r="AK102" s="29">
        <v>27</v>
      </c>
      <c r="AL102" s="30"/>
      <c r="AM102" s="6"/>
      <c r="AN102" s="31"/>
      <c r="AO102" s="6">
        <f t="shared" si="33"/>
        <v>28.4</v>
      </c>
      <c r="AP102" s="74">
        <f t="shared" si="34"/>
        <v>4.0000000000000001E-3</v>
      </c>
    </row>
    <row r="103" spans="1:42" x14ac:dyDescent="0.3">
      <c r="C103" s="14"/>
      <c r="D103" s="14"/>
      <c r="E103" s="14"/>
      <c r="F103" s="34"/>
      <c r="G103" s="33">
        <f t="shared" si="1"/>
        <v>18.771458923816681</v>
      </c>
      <c r="H103" s="6">
        <v>1</v>
      </c>
      <c r="I103" s="87"/>
      <c r="J103" t="s">
        <v>162</v>
      </c>
      <c r="K103" s="6">
        <v>23.2</v>
      </c>
      <c r="L103" s="26">
        <f t="shared" si="47"/>
        <v>772.91338980354726</v>
      </c>
      <c r="M103" s="6">
        <f t="shared" si="18"/>
        <v>1243.8835263999999</v>
      </c>
      <c r="N103" s="6">
        <f t="shared" si="35"/>
        <v>15.300000000000068</v>
      </c>
      <c r="O103" s="6">
        <f t="shared" si="40"/>
        <v>24.622963200000111</v>
      </c>
      <c r="P103" s="6">
        <f t="shared" si="41"/>
        <v>157.44247594050739</v>
      </c>
      <c r="Q103" s="6">
        <f t="shared" si="26"/>
        <v>253.37910399999996</v>
      </c>
      <c r="R103" s="1">
        <v>5199</v>
      </c>
      <c r="S103" s="1">
        <v>147</v>
      </c>
      <c r="T103" s="1">
        <v>581</v>
      </c>
      <c r="U103" s="6">
        <f t="shared" si="14"/>
        <v>-464</v>
      </c>
      <c r="V103" s="20">
        <v>-8.0000000000000002E-3</v>
      </c>
      <c r="W103" s="20">
        <v>1.7000000000000001E-2</v>
      </c>
      <c r="X103" s="21" t="s">
        <v>45</v>
      </c>
      <c r="Y103" s="22">
        <f t="shared" si="45"/>
        <v>8.3333333333333329E-2</v>
      </c>
      <c r="Z103" s="24"/>
      <c r="AA103" s="22"/>
      <c r="AB103" s="79">
        <f t="shared" si="27"/>
        <v>43629.865477455161</v>
      </c>
      <c r="AC103" s="79">
        <f t="shared" si="28"/>
        <v>43629.782144121826</v>
      </c>
      <c r="AD103" s="25">
        <f t="shared" si="36"/>
        <v>2.2300607884972123</v>
      </c>
      <c r="AE103" s="79">
        <f t="shared" si="29"/>
        <v>43629.865477455161</v>
      </c>
      <c r="AF103" s="79">
        <f t="shared" si="30"/>
        <v>43629.782144121826</v>
      </c>
      <c r="AG103" s="25">
        <f t="shared" si="37"/>
        <v>2.2300607884972123</v>
      </c>
      <c r="AH103" s="14">
        <f t="shared" si="31"/>
        <v>3.3095380645161439E-2</v>
      </c>
      <c r="AI103" s="14">
        <f t="shared" si="32"/>
        <v>1.654769032258072E-3</v>
      </c>
      <c r="AJ103" s="14">
        <f t="shared" si="38"/>
        <v>3.475014967741951E-2</v>
      </c>
      <c r="AK103" s="29">
        <v>31</v>
      </c>
      <c r="AL103" s="30"/>
      <c r="AM103" s="6"/>
      <c r="AN103" s="31"/>
      <c r="AO103" s="6">
        <f t="shared" si="33"/>
        <v>34.4</v>
      </c>
      <c r="AP103" s="74">
        <f t="shared" si="34"/>
        <v>-8.0000000000000002E-3</v>
      </c>
    </row>
    <row r="104" spans="1:42" x14ac:dyDescent="0.3">
      <c r="C104" s="14"/>
      <c r="D104" s="14"/>
      <c r="E104" s="14"/>
      <c r="F104" s="34"/>
      <c r="G104" s="33">
        <f t="shared" si="1"/>
        <v>18.81224746996304</v>
      </c>
      <c r="H104" s="6">
        <v>1</v>
      </c>
      <c r="I104" s="86"/>
      <c r="J104" t="s">
        <v>163</v>
      </c>
      <c r="K104" s="6">
        <v>23.9</v>
      </c>
      <c r="L104" s="26">
        <f t="shared" si="47"/>
        <v>773.61338980354719</v>
      </c>
      <c r="M104" s="6">
        <f t="shared" si="18"/>
        <v>1245.0100671999999</v>
      </c>
      <c r="N104" s="6">
        <f t="shared" si="35"/>
        <v>0.69999999999993179</v>
      </c>
      <c r="O104" s="6">
        <f t="shared" si="40"/>
        <v>1.1265407999998902</v>
      </c>
      <c r="P104" s="6">
        <f t="shared" si="41"/>
        <v>156.74247594050746</v>
      </c>
      <c r="Q104" s="6">
        <f t="shared" si="26"/>
        <v>252.25256320000005</v>
      </c>
      <c r="R104" s="1">
        <v>5175</v>
      </c>
      <c r="S104" s="1">
        <v>1</v>
      </c>
      <c r="T104" s="1">
        <v>31</v>
      </c>
      <c r="U104" s="6">
        <f t="shared" si="14"/>
        <v>-24</v>
      </c>
      <c r="V104" s="20">
        <v>-4.0000000000000001E-3</v>
      </c>
      <c r="W104" s="20">
        <v>-2E-3</v>
      </c>
      <c r="X104" s="21" t="s">
        <v>45</v>
      </c>
      <c r="Y104" s="22">
        <f t="shared" si="45"/>
        <v>8.3333333333333329E-2</v>
      </c>
      <c r="Z104" s="24"/>
      <c r="AA104" s="22"/>
      <c r="AB104" s="79">
        <f t="shared" si="27"/>
        <v>43629.867176977918</v>
      </c>
      <c r="AC104" s="79">
        <f t="shared" si="28"/>
        <v>43629.783843644582</v>
      </c>
      <c r="AD104" s="25">
        <f t="shared" si="36"/>
        <v>2.2317603112533106</v>
      </c>
      <c r="AE104" s="79">
        <f t="shared" si="29"/>
        <v>43629.867176977918</v>
      </c>
      <c r="AF104" s="79">
        <f t="shared" si="30"/>
        <v>43629.783843644582</v>
      </c>
      <c r="AG104" s="25">
        <f t="shared" si="37"/>
        <v>2.2317603112533106</v>
      </c>
      <c r="AH104" s="14">
        <f t="shared" si="31"/>
        <v>1.6185931034481181E-3</v>
      </c>
      <c r="AI104" s="14">
        <f t="shared" si="32"/>
        <v>8.0929655172405908E-5</v>
      </c>
      <c r="AJ104" s="14">
        <f t="shared" si="38"/>
        <v>1.699522758620524E-3</v>
      </c>
      <c r="AK104" s="29">
        <v>29</v>
      </c>
      <c r="AL104" s="30"/>
      <c r="AM104" s="6"/>
      <c r="AN104" s="31"/>
      <c r="AO104" s="6">
        <f t="shared" si="33"/>
        <v>32.200000000000003</v>
      </c>
      <c r="AP104" s="74">
        <f t="shared" si="34"/>
        <v>-4.0000000000000001E-3</v>
      </c>
    </row>
    <row r="105" spans="1:42" x14ac:dyDescent="0.3">
      <c r="C105" s="14"/>
      <c r="D105" s="14"/>
      <c r="E105" s="14"/>
      <c r="F105" s="34" t="s">
        <v>10</v>
      </c>
      <c r="G105" s="33">
        <f t="shared" si="1"/>
        <v>19.178373230039142</v>
      </c>
      <c r="H105" s="6">
        <v>1</v>
      </c>
      <c r="I105" s="86"/>
      <c r="J105" t="s">
        <v>164</v>
      </c>
      <c r="K105" s="6">
        <v>29.1</v>
      </c>
      <c r="L105" s="26">
        <f t="shared" si="47"/>
        <v>778.81338980354724</v>
      </c>
      <c r="M105" s="6">
        <f t="shared" si="18"/>
        <v>1253.3786560000001</v>
      </c>
      <c r="N105" s="6">
        <f t="shared" si="35"/>
        <v>5.2000000000000455</v>
      </c>
      <c r="O105" s="6">
        <f t="shared" si="40"/>
        <v>8.3685888000000741</v>
      </c>
      <c r="P105" s="6">
        <f t="shared" si="41"/>
        <v>151.54247594050742</v>
      </c>
      <c r="Q105" s="6">
        <f t="shared" si="26"/>
        <v>243.88397439999997</v>
      </c>
      <c r="R105" s="1">
        <v>5728</v>
      </c>
      <c r="S105" s="1">
        <v>548</v>
      </c>
      <c r="T105" s="1">
        <v>4</v>
      </c>
      <c r="U105" s="6">
        <f t="shared" si="14"/>
        <v>553</v>
      </c>
      <c r="V105" s="20">
        <v>1.4999999999999999E-2</v>
      </c>
      <c r="W105" s="20">
        <v>4.3999999999999997E-2</v>
      </c>
      <c r="X105" s="21" t="s">
        <v>45</v>
      </c>
      <c r="Y105" s="22">
        <f t="shared" si="45"/>
        <v>8.3333333333333329E-2</v>
      </c>
      <c r="Z105" s="24"/>
      <c r="AA105" s="22"/>
      <c r="AB105" s="79">
        <f t="shared" si="27"/>
        <v>43629.882432217921</v>
      </c>
      <c r="AC105" s="79">
        <f t="shared" si="28"/>
        <v>43629.799098884585</v>
      </c>
      <c r="AD105" s="25">
        <f t="shared" si="36"/>
        <v>2.2470155512564816</v>
      </c>
      <c r="AE105" s="79">
        <f t="shared" si="29"/>
        <v>43629.882432217921</v>
      </c>
      <c r="AF105" s="79">
        <f t="shared" si="30"/>
        <v>43629.799098884585</v>
      </c>
      <c r="AG105" s="25">
        <f t="shared" si="37"/>
        <v>2.2470155512564816</v>
      </c>
      <c r="AH105" s="14">
        <f t="shared" si="31"/>
        <v>1.4528800000000128E-2</v>
      </c>
      <c r="AI105" s="14">
        <f t="shared" si="32"/>
        <v>7.2644000000000647E-4</v>
      </c>
      <c r="AJ105" s="14">
        <f t="shared" si="38"/>
        <v>1.5255240000000135E-2</v>
      </c>
      <c r="AK105" s="29">
        <v>24</v>
      </c>
      <c r="AL105" s="30"/>
      <c r="AM105" s="6"/>
      <c r="AN105" s="31"/>
      <c r="AO105" s="6">
        <f t="shared" si="33"/>
        <v>24</v>
      </c>
      <c r="AP105" s="74">
        <f t="shared" si="34"/>
        <v>1.4999999999999999E-2</v>
      </c>
    </row>
    <row r="106" spans="1:42" x14ac:dyDescent="0.3">
      <c r="C106" s="14"/>
      <c r="D106" s="14"/>
      <c r="E106" s="14"/>
      <c r="F106" s="34" t="s">
        <v>65</v>
      </c>
      <c r="G106" s="33">
        <f t="shared" si="1"/>
        <v>19.448743022046983</v>
      </c>
      <c r="H106" s="6">
        <v>1</v>
      </c>
      <c r="I106" s="84"/>
      <c r="J106" t="s">
        <v>165</v>
      </c>
      <c r="K106" s="6">
        <v>35.5</v>
      </c>
      <c r="L106" s="26">
        <f t="shared" si="47"/>
        <v>785.21338980354722</v>
      </c>
      <c r="M106" s="6">
        <f t="shared" si="18"/>
        <v>1263.6784576</v>
      </c>
      <c r="N106" s="6">
        <f t="shared" si="35"/>
        <v>6.3999999999999773</v>
      </c>
      <c r="O106" s="6">
        <f t="shared" si="40"/>
        <v>10.299801599999965</v>
      </c>
      <c r="P106" s="6">
        <f t="shared" si="41"/>
        <v>145.14247594050744</v>
      </c>
      <c r="Q106" s="6">
        <f t="shared" si="26"/>
        <v>233.5841728</v>
      </c>
      <c r="R106" s="1">
        <v>5024</v>
      </c>
      <c r="S106" s="1">
        <v>35</v>
      </c>
      <c r="T106" s="1">
        <v>729</v>
      </c>
      <c r="U106" s="6">
        <f t="shared" si="14"/>
        <v>-704</v>
      </c>
      <c r="V106" s="20">
        <v>-0.03</v>
      </c>
      <c r="W106" s="20">
        <v>1.0999999999999999E-2</v>
      </c>
      <c r="X106" s="21" t="s">
        <v>45</v>
      </c>
      <c r="Y106" s="22">
        <f t="shared" si="45"/>
        <v>8.3333333333333329E-2</v>
      </c>
      <c r="Z106" s="24"/>
      <c r="AA106" s="22"/>
      <c r="AB106" s="79">
        <f t="shared" si="27"/>
        <v>43629.893697625921</v>
      </c>
      <c r="AC106" s="79">
        <f t="shared" si="28"/>
        <v>43629.810364292585</v>
      </c>
      <c r="AD106" s="25">
        <f t="shared" si="36"/>
        <v>2.2582809592568083</v>
      </c>
      <c r="AE106" s="79">
        <f t="shared" si="29"/>
        <v>43629.893697625921</v>
      </c>
      <c r="AF106" s="79">
        <f t="shared" si="30"/>
        <v>43629.810364292585</v>
      </c>
      <c r="AG106" s="25">
        <f t="shared" si="37"/>
        <v>2.2582809592568083</v>
      </c>
      <c r="AH106" s="14">
        <f t="shared" si="31"/>
        <v>1.0728959999999963E-2</v>
      </c>
      <c r="AI106" s="14">
        <f t="shared" si="32"/>
        <v>5.3644799999999818E-4</v>
      </c>
      <c r="AJ106" s="14">
        <f t="shared" si="38"/>
        <v>1.1265407999999961E-2</v>
      </c>
      <c r="AK106" s="29">
        <v>40</v>
      </c>
      <c r="AL106" s="30"/>
      <c r="AM106" s="6"/>
      <c r="AN106" s="31"/>
      <c r="AO106" s="6">
        <f t="shared" si="33"/>
        <v>46.5</v>
      </c>
      <c r="AP106" s="74">
        <f t="shared" si="34"/>
        <v>-0.03</v>
      </c>
    </row>
    <row r="107" spans="1:42" x14ac:dyDescent="0.3">
      <c r="C107" s="14"/>
      <c r="D107" s="14"/>
      <c r="E107" s="14"/>
      <c r="G107" s="33">
        <f t="shared" si="1"/>
        <v>19.49380465404829</v>
      </c>
      <c r="H107" s="6">
        <v>1</v>
      </c>
      <c r="I107" s="84"/>
      <c r="J107" t="s">
        <v>90</v>
      </c>
      <c r="K107" s="6">
        <v>36.299999999999997</v>
      </c>
      <c r="L107" s="26">
        <f t="shared" si="47"/>
        <v>786.01338980354717</v>
      </c>
      <c r="M107" s="6">
        <f t="shared" si="18"/>
        <v>1264.9659327999998</v>
      </c>
      <c r="N107" s="6">
        <f t="shared" si="35"/>
        <v>0.79999999999995453</v>
      </c>
      <c r="O107" s="6">
        <f t="shared" si="40"/>
        <v>1.287475199999927</v>
      </c>
      <c r="P107" s="6">
        <f t="shared" si="41"/>
        <v>144.34247594050748</v>
      </c>
      <c r="Q107" s="6">
        <f t="shared" si="26"/>
        <v>232.2966976000001</v>
      </c>
      <c r="R107" s="1">
        <v>5120</v>
      </c>
      <c r="S107" s="1">
        <v>142</v>
      </c>
      <c r="T107" s="1">
        <v>2</v>
      </c>
      <c r="U107" s="6">
        <f t="shared" si="14"/>
        <v>96</v>
      </c>
      <c r="V107" s="20">
        <v>3.0000000000000001E-3</v>
      </c>
      <c r="W107" s="20">
        <v>3.2000000000000001E-2</v>
      </c>
      <c r="X107" s="21" t="s">
        <v>45</v>
      </c>
      <c r="Y107" s="22">
        <f t="shared" si="45"/>
        <v>8.3333333333333329E-2</v>
      </c>
      <c r="Z107" s="24"/>
      <c r="AA107" s="22"/>
      <c r="AB107" s="79">
        <f t="shared" si="27"/>
        <v>43629.895575193921</v>
      </c>
      <c r="AC107" s="79">
        <f t="shared" si="28"/>
        <v>43629.812241860585</v>
      </c>
      <c r="AD107" s="25">
        <f t="shared" si="36"/>
        <v>2.2601585272568627</v>
      </c>
      <c r="AE107" s="79">
        <f t="shared" si="29"/>
        <v>43629.895575193921</v>
      </c>
      <c r="AF107" s="79">
        <f t="shared" si="30"/>
        <v>43629.812241860585</v>
      </c>
      <c r="AG107" s="25">
        <f t="shared" si="37"/>
        <v>2.2601585272568627</v>
      </c>
      <c r="AH107" s="14">
        <f t="shared" si="31"/>
        <v>1.7881599999998987E-3</v>
      </c>
      <c r="AI107" s="14">
        <f t="shared" si="32"/>
        <v>8.940799999999494E-5</v>
      </c>
      <c r="AJ107" s="14">
        <f t="shared" si="38"/>
        <v>1.8775679999998938E-3</v>
      </c>
      <c r="AK107" s="29"/>
      <c r="AL107" s="30"/>
      <c r="AM107" s="6"/>
      <c r="AN107" s="31"/>
      <c r="AO107" s="6">
        <f t="shared" si="33"/>
        <v>28.8</v>
      </c>
      <c r="AP107" s="74">
        <f t="shared" si="34"/>
        <v>3.0000000000000001E-3</v>
      </c>
    </row>
    <row r="108" spans="1:42" x14ac:dyDescent="0.3">
      <c r="C108" s="14"/>
      <c r="D108" s="14"/>
      <c r="E108" s="14"/>
      <c r="F108" s="34" t="s">
        <v>10</v>
      </c>
      <c r="G108" s="33">
        <f t="shared" si="1"/>
        <v>19.567733894102275</v>
      </c>
      <c r="H108" s="6">
        <v>1</v>
      </c>
      <c r="I108" s="84"/>
      <c r="J108" t="s">
        <v>166</v>
      </c>
      <c r="K108" s="6">
        <v>37</v>
      </c>
      <c r="L108" s="26">
        <f t="shared" si="47"/>
        <v>786.71338980354722</v>
      </c>
      <c r="M108" s="6">
        <f t="shared" si="18"/>
        <v>1266.0924735999999</v>
      </c>
      <c r="N108" s="6">
        <f t="shared" si="35"/>
        <v>0.70000000000004547</v>
      </c>
      <c r="O108" s="6">
        <f t="shared" si="40"/>
        <v>1.1265408000000732</v>
      </c>
      <c r="P108" s="6">
        <f t="shared" si="41"/>
        <v>143.64247594050744</v>
      </c>
      <c r="Q108" s="6">
        <f t="shared" si="26"/>
        <v>231.17015680000003</v>
      </c>
      <c r="R108" s="1">
        <v>5221</v>
      </c>
      <c r="S108" s="1">
        <v>92</v>
      </c>
      <c r="T108" s="1">
        <v>0</v>
      </c>
      <c r="U108" s="6">
        <f t="shared" si="14"/>
        <v>101</v>
      </c>
      <c r="V108" s="20">
        <v>3.9E-2</v>
      </c>
      <c r="W108" s="20">
        <v>4.7E-2</v>
      </c>
      <c r="X108" s="21" t="s">
        <v>45</v>
      </c>
      <c r="Y108" s="22">
        <f t="shared" si="45"/>
        <v>8.3333333333333329E-2</v>
      </c>
      <c r="Z108" s="24"/>
      <c r="AA108" s="22"/>
      <c r="AB108" s="79">
        <f t="shared" si="27"/>
        <v>43629.898655578923</v>
      </c>
      <c r="AC108" s="79">
        <f t="shared" si="28"/>
        <v>43629.815322245588</v>
      </c>
      <c r="AD108" s="25">
        <f t="shared" si="36"/>
        <v>2.2632389122591121</v>
      </c>
      <c r="AE108" s="79">
        <f t="shared" si="29"/>
        <v>43629.898655578923</v>
      </c>
      <c r="AF108" s="79">
        <f t="shared" si="30"/>
        <v>43629.815322245588</v>
      </c>
      <c r="AG108" s="25">
        <f t="shared" si="37"/>
        <v>2.2632389122591121</v>
      </c>
      <c r="AH108" s="14">
        <f t="shared" si="31"/>
        <v>2.9337000000001904E-3</v>
      </c>
      <c r="AI108" s="14">
        <f t="shared" si="32"/>
        <v>1.4668500000000954E-4</v>
      </c>
      <c r="AJ108" s="14">
        <f t="shared" si="38"/>
        <v>3.0803850000002001E-3</v>
      </c>
      <c r="AK108" s="29">
        <v>16</v>
      </c>
      <c r="AL108" s="30"/>
      <c r="AM108" s="6"/>
      <c r="AN108" s="31"/>
      <c r="AO108" s="6">
        <f t="shared" si="33"/>
        <v>14.4</v>
      </c>
      <c r="AP108" s="74">
        <f t="shared" si="34"/>
        <v>3.9E-2</v>
      </c>
    </row>
    <row r="109" spans="1:42" x14ac:dyDescent="0.3">
      <c r="C109" s="14"/>
      <c r="D109" s="14"/>
      <c r="E109" s="14"/>
      <c r="G109" s="33">
        <f t="shared" si="1"/>
        <v>19.640959046082571</v>
      </c>
      <c r="H109" s="6">
        <v>1</v>
      </c>
      <c r="I109" s="84"/>
      <c r="J109" t="s">
        <v>167</v>
      </c>
      <c r="K109" s="6">
        <v>38.299999999999997</v>
      </c>
      <c r="L109" s="26">
        <f t="shared" si="47"/>
        <v>788.01338980354717</v>
      </c>
      <c r="M109" s="6">
        <f t="shared" si="18"/>
        <v>1268.1846207999999</v>
      </c>
      <c r="N109" s="6">
        <f t="shared" si="35"/>
        <v>1.2999999999999545</v>
      </c>
      <c r="O109" s="6">
        <f t="shared" si="40"/>
        <v>2.092147199999927</v>
      </c>
      <c r="P109" s="6">
        <f t="shared" si="41"/>
        <v>142.34247594050748</v>
      </c>
      <c r="Q109" s="6">
        <f t="shared" si="26"/>
        <v>229.07800960000009</v>
      </c>
      <c r="R109" s="1">
        <v>5168</v>
      </c>
      <c r="S109" s="1">
        <v>0</v>
      </c>
      <c r="T109" s="1">
        <v>38</v>
      </c>
      <c r="U109" s="6">
        <f t="shared" si="14"/>
        <v>-53</v>
      </c>
      <c r="V109" s="20">
        <v>-5.0000000000000001E-3</v>
      </c>
      <c r="W109" s="20">
        <v>-3.0000000000000001E-3</v>
      </c>
      <c r="X109" s="21" t="s">
        <v>45</v>
      </c>
      <c r="Y109" s="22">
        <f t="shared" si="45"/>
        <v>8.3333333333333329E-2</v>
      </c>
      <c r="Z109" s="24"/>
      <c r="AA109" s="22"/>
      <c r="AB109" s="79">
        <f t="shared" si="27"/>
        <v>43629.901706626923</v>
      </c>
      <c r="AC109" s="79">
        <f t="shared" si="28"/>
        <v>43629.818373293587</v>
      </c>
      <c r="AD109" s="25">
        <f t="shared" si="36"/>
        <v>2.2662899602582911</v>
      </c>
      <c r="AE109" s="79">
        <f t="shared" si="29"/>
        <v>43629.901706626923</v>
      </c>
      <c r="AF109" s="79">
        <f t="shared" si="30"/>
        <v>43629.818373293587</v>
      </c>
      <c r="AG109" s="25">
        <f t="shared" si="37"/>
        <v>2.2662899602582911</v>
      </c>
      <c r="AH109" s="14">
        <f t="shared" si="31"/>
        <v>2.9057599999998984E-3</v>
      </c>
      <c r="AI109" s="14">
        <f t="shared" si="32"/>
        <v>1.4528799999999491E-4</v>
      </c>
      <c r="AJ109" s="14">
        <f t="shared" si="38"/>
        <v>3.0510479999998931E-3</v>
      </c>
      <c r="AK109" s="29">
        <v>30</v>
      </c>
      <c r="AL109" s="30"/>
      <c r="AM109" s="6"/>
      <c r="AN109" s="31"/>
      <c r="AO109" s="6">
        <f t="shared" si="33"/>
        <v>32.75</v>
      </c>
      <c r="AP109" s="74">
        <f t="shared" si="34"/>
        <v>-5.0000000000000001E-3</v>
      </c>
    </row>
    <row r="110" spans="1:42" x14ac:dyDescent="0.3">
      <c r="C110" s="14"/>
      <c r="D110" s="14"/>
      <c r="E110" s="14"/>
      <c r="F110" s="34" t="s">
        <v>65</v>
      </c>
      <c r="G110" s="33">
        <f t="shared" si="1"/>
        <v>19.82943798758788</v>
      </c>
      <c r="H110" s="6">
        <v>1</v>
      </c>
      <c r="I110" s="86"/>
      <c r="J110" t="s">
        <v>168</v>
      </c>
      <c r="K110" s="6">
        <v>44.1</v>
      </c>
      <c r="L110" s="26">
        <f t="shared" si="47"/>
        <v>793.81338980354724</v>
      </c>
      <c r="M110" s="6">
        <f t="shared" si="18"/>
        <v>1277.518816</v>
      </c>
      <c r="N110" s="6">
        <f t="shared" si="35"/>
        <v>5.8000000000000682</v>
      </c>
      <c r="O110" s="6">
        <f t="shared" si="40"/>
        <v>9.33419520000011</v>
      </c>
      <c r="P110" s="6">
        <f t="shared" si="41"/>
        <v>136.54247594050742</v>
      </c>
      <c r="Q110" s="6">
        <f t="shared" si="26"/>
        <v>219.74381439999999</v>
      </c>
      <c r="R110" s="1">
        <v>4081</v>
      </c>
      <c r="S110" s="1">
        <v>26</v>
      </c>
      <c r="T110" s="1">
        <v>1128</v>
      </c>
      <c r="U110" s="6">
        <f t="shared" si="14"/>
        <v>-1087</v>
      </c>
      <c r="V110" s="20">
        <v>-0.04</v>
      </c>
      <c r="W110" s="20">
        <v>1.2E-2</v>
      </c>
      <c r="X110" s="21" t="s">
        <v>45</v>
      </c>
      <c r="Y110" s="22">
        <f t="shared" si="45"/>
        <v>8.3333333333333329E-2</v>
      </c>
      <c r="Z110" s="24"/>
      <c r="AA110" s="22"/>
      <c r="AB110" s="79">
        <f t="shared" si="27"/>
        <v>43629.909559916152</v>
      </c>
      <c r="AC110" s="79">
        <f t="shared" si="28"/>
        <v>43629.826226582816</v>
      </c>
      <c r="AD110" s="25">
        <f t="shared" si="36"/>
        <v>2.274143249487679</v>
      </c>
      <c r="AE110" s="79">
        <f t="shared" si="29"/>
        <v>43629.909559916152</v>
      </c>
      <c r="AF110" s="79">
        <f t="shared" si="30"/>
        <v>43629.826226582816</v>
      </c>
      <c r="AG110" s="25">
        <f t="shared" si="37"/>
        <v>2.274143249487679</v>
      </c>
      <c r="AH110" s="14">
        <f t="shared" si="31"/>
        <v>7.4793230769231653E-3</v>
      </c>
      <c r="AI110" s="14">
        <f t="shared" si="32"/>
        <v>3.739661538461583E-4</v>
      </c>
      <c r="AJ110" s="14">
        <f t="shared" si="38"/>
        <v>7.8532892307693232E-3</v>
      </c>
      <c r="AK110" s="29">
        <v>52</v>
      </c>
      <c r="AL110" s="30"/>
      <c r="AM110" s="6"/>
      <c r="AN110" s="31"/>
      <c r="AO110" s="6">
        <f t="shared" si="33"/>
        <v>52</v>
      </c>
      <c r="AP110" s="74">
        <f t="shared" si="34"/>
        <v>-0.04</v>
      </c>
    </row>
    <row r="111" spans="1:42" x14ac:dyDescent="0.3">
      <c r="A111" t="s">
        <v>23</v>
      </c>
      <c r="B111">
        <v>1</v>
      </c>
      <c r="C111" s="14">
        <v>9.5833333333333326E-2</v>
      </c>
      <c r="D111" s="14">
        <f>SUM(AJ100:AJ111)</f>
        <v>0.1016623381001428</v>
      </c>
      <c r="E111" s="14">
        <f>AE111-AE99</f>
        <v>0.10166233810741687</v>
      </c>
      <c r="F111" s="34" t="s">
        <v>64</v>
      </c>
      <c r="G111" s="33">
        <f t="shared" si="1"/>
        <v>19.892805907584261</v>
      </c>
      <c r="H111" s="6">
        <v>1</v>
      </c>
      <c r="I111" s="84"/>
      <c r="J111" t="s">
        <v>38</v>
      </c>
      <c r="K111" s="6">
        <v>44.7</v>
      </c>
      <c r="L111" s="26">
        <f t="shared" si="47"/>
        <v>794.41338980354726</v>
      </c>
      <c r="M111" s="6">
        <f t="shared" si="18"/>
        <v>1278.4844224000001</v>
      </c>
      <c r="N111" s="6">
        <f t="shared" si="35"/>
        <v>0.60000000000002274</v>
      </c>
      <c r="O111" s="6">
        <f t="shared" si="40"/>
        <v>0.96560640000003661</v>
      </c>
      <c r="P111" s="6">
        <f t="shared" si="41"/>
        <v>135.94247594050739</v>
      </c>
      <c r="Q111" s="6">
        <f t="shared" si="26"/>
        <v>218.77820799999995</v>
      </c>
      <c r="R111" s="1">
        <v>4186</v>
      </c>
      <c r="S111" s="1">
        <v>99</v>
      </c>
      <c r="T111" s="1">
        <v>0</v>
      </c>
      <c r="U111" s="6">
        <f t="shared" si="14"/>
        <v>105</v>
      </c>
      <c r="V111" s="20">
        <v>3.4000000000000002E-2</v>
      </c>
      <c r="W111" s="20">
        <v>0.06</v>
      </c>
      <c r="X111" s="21" t="s">
        <v>45</v>
      </c>
      <c r="Y111" s="22">
        <f t="shared" si="45"/>
        <v>8.3333333333333329E-2</v>
      </c>
      <c r="Z111" s="24"/>
      <c r="AA111" s="22"/>
      <c r="AB111" s="79">
        <f t="shared" si="27"/>
        <v>43629.912200246152</v>
      </c>
      <c r="AC111" s="79">
        <f t="shared" si="28"/>
        <v>43629.828866912816</v>
      </c>
      <c r="AD111" s="25">
        <f t="shared" si="36"/>
        <v>2.2767835794875282</v>
      </c>
      <c r="AE111" s="79">
        <f t="shared" si="29"/>
        <v>43629.912200246152</v>
      </c>
      <c r="AF111" s="79">
        <f t="shared" si="30"/>
        <v>43629.828866912816</v>
      </c>
      <c r="AG111" s="25">
        <f t="shared" si="37"/>
        <v>2.2767835794875282</v>
      </c>
      <c r="AH111" s="14">
        <f t="shared" si="31"/>
        <v>2.5146000000000955E-3</v>
      </c>
      <c r="AI111" s="14">
        <f t="shared" si="32"/>
        <v>1.2573000000000477E-4</v>
      </c>
      <c r="AJ111" s="14">
        <f t="shared" si="38"/>
        <v>2.6403300000001004E-3</v>
      </c>
      <c r="AK111" s="29">
        <v>16</v>
      </c>
      <c r="AL111" s="30"/>
      <c r="AM111" s="6"/>
      <c r="AN111" s="31"/>
      <c r="AO111" s="6">
        <f t="shared" si="33"/>
        <v>16.399999999999999</v>
      </c>
      <c r="AP111" s="74">
        <f t="shared" si="34"/>
        <v>3.4000000000000002E-2</v>
      </c>
    </row>
    <row r="112" spans="1:42" x14ac:dyDescent="0.3">
      <c r="C112" s="14"/>
      <c r="D112" s="14"/>
      <c r="E112" s="14"/>
      <c r="F112" s="34"/>
      <c r="G112" s="33">
        <f t="shared" si="1"/>
        <v>20.273013427562546</v>
      </c>
      <c r="H112" s="6">
        <v>1</v>
      </c>
      <c r="I112" s="84"/>
      <c r="J112" t="s">
        <v>212</v>
      </c>
      <c r="K112" s="6">
        <v>5.4</v>
      </c>
      <c r="L112" s="26">
        <f>L$111+K112</f>
        <v>799.81338980354724</v>
      </c>
      <c r="M112" s="6">
        <f t="shared" si="18"/>
        <v>1287.17488</v>
      </c>
      <c r="N112" s="6">
        <f t="shared" si="35"/>
        <v>5.3999999999999773</v>
      </c>
      <c r="O112" s="6">
        <f t="shared" si="40"/>
        <v>8.6904575999999647</v>
      </c>
      <c r="P112" s="6">
        <f t="shared" si="41"/>
        <v>130.54247594050742</v>
      </c>
      <c r="Q112" s="6">
        <f t="shared" si="26"/>
        <v>210.08775039999998</v>
      </c>
      <c r="R112" s="1">
        <v>4292</v>
      </c>
      <c r="S112" s="1">
        <v>418</v>
      </c>
      <c r="T112" s="1">
        <v>282</v>
      </c>
      <c r="U112" s="6">
        <f t="shared" si="14"/>
        <v>106</v>
      </c>
      <c r="V112" s="20">
        <v>0.01</v>
      </c>
      <c r="W112" s="20">
        <v>0.05</v>
      </c>
      <c r="X112" s="21" t="s">
        <v>45</v>
      </c>
      <c r="Y112" s="22">
        <f t="shared" si="45"/>
        <v>8.3333333333333329E-2</v>
      </c>
      <c r="Z112" s="24"/>
      <c r="AA112" s="22"/>
      <c r="AB112" s="79">
        <f t="shared" si="27"/>
        <v>43629.928042226151</v>
      </c>
      <c r="AC112" s="79">
        <f t="shared" si="28"/>
        <v>43629.844708892815</v>
      </c>
      <c r="AD112" s="25">
        <f t="shared" si="36"/>
        <v>2.2926255594866234</v>
      </c>
      <c r="AE112" s="79">
        <f t="shared" si="29"/>
        <v>43629.928042226151</v>
      </c>
      <c r="AF112" s="79">
        <f t="shared" si="30"/>
        <v>43629.844708892815</v>
      </c>
      <c r="AG112" s="25">
        <f t="shared" si="37"/>
        <v>2.2926255594866234</v>
      </c>
      <c r="AH112" s="14">
        <f t="shared" si="31"/>
        <v>1.5087599999999939E-2</v>
      </c>
      <c r="AI112" s="14">
        <f t="shared" si="32"/>
        <v>7.5437999999999699E-4</v>
      </c>
      <c r="AJ112" s="14">
        <f t="shared" si="38"/>
        <v>1.5841979999999936E-2</v>
      </c>
      <c r="AK112" s="29">
        <v>24</v>
      </c>
      <c r="AL112" s="30"/>
      <c r="AM112" s="6"/>
      <c r="AN112" s="31"/>
      <c r="AO112" s="6">
        <f t="shared" si="33"/>
        <v>26</v>
      </c>
      <c r="AP112" s="74">
        <f t="shared" si="34"/>
        <v>0.01</v>
      </c>
    </row>
    <row r="113" spans="1:42" x14ac:dyDescent="0.3">
      <c r="C113" s="14"/>
      <c r="D113" s="14"/>
      <c r="E113" s="14"/>
      <c r="F113" s="34"/>
      <c r="G113" s="33">
        <f t="shared" si="1"/>
        <v>20.420871907495894</v>
      </c>
      <c r="H113" s="6">
        <v>1</v>
      </c>
      <c r="I113" s="84"/>
      <c r="J113" t="s">
        <v>208</v>
      </c>
      <c r="K113" s="6">
        <v>7.5</v>
      </c>
      <c r="L113" s="26">
        <f t="shared" ref="L113:L118" si="48">L$111+K113</f>
        <v>801.91338980354726</v>
      </c>
      <c r="M113" s="6">
        <f t="shared" si="18"/>
        <v>1290.5545024</v>
      </c>
      <c r="N113" s="6">
        <f t="shared" si="35"/>
        <v>2.1000000000000227</v>
      </c>
      <c r="O113" s="6">
        <f t="shared" si="40"/>
        <v>3.379622400000037</v>
      </c>
      <c r="P113" s="6">
        <f t="shared" si="41"/>
        <v>128.44247594050739</v>
      </c>
      <c r="Q113" s="6">
        <f t="shared" si="26"/>
        <v>206.70812799999993</v>
      </c>
      <c r="R113" s="1">
        <v>4639</v>
      </c>
      <c r="S113" s="1">
        <v>160</v>
      </c>
      <c r="T113" s="1">
        <v>12</v>
      </c>
      <c r="U113" s="6">
        <f t="shared" si="14"/>
        <v>347</v>
      </c>
      <c r="V113" s="20">
        <v>1.0999999999999999E-2</v>
      </c>
      <c r="W113" s="20">
        <v>3.7999999999999999E-2</v>
      </c>
      <c r="X113" s="21" t="s">
        <v>45</v>
      </c>
      <c r="Y113" s="22">
        <f t="shared" si="45"/>
        <v>8.3333333333333329E-2</v>
      </c>
      <c r="Z113" s="24"/>
      <c r="AA113" s="22"/>
      <c r="AB113" s="79">
        <f t="shared" si="27"/>
        <v>43629.934202996148</v>
      </c>
      <c r="AC113" s="79">
        <f t="shared" si="28"/>
        <v>43629.850869662812</v>
      </c>
      <c r="AD113" s="25">
        <f t="shared" si="36"/>
        <v>2.2987863294838462</v>
      </c>
      <c r="AE113" s="79">
        <f t="shared" si="29"/>
        <v>43629.934202996148</v>
      </c>
      <c r="AF113" s="79">
        <f t="shared" si="30"/>
        <v>43629.850869662812</v>
      </c>
      <c r="AG113" s="25">
        <f t="shared" si="37"/>
        <v>2.2987863294838462</v>
      </c>
      <c r="AH113" s="14">
        <f t="shared" si="31"/>
        <v>5.8674000000000642E-3</v>
      </c>
      <c r="AI113" s="14">
        <f t="shared" si="32"/>
        <v>2.9337000000000324E-4</v>
      </c>
      <c r="AJ113" s="14">
        <f t="shared" si="38"/>
        <v>6.1607700000000671E-3</v>
      </c>
      <c r="AK113" s="29">
        <v>24</v>
      </c>
      <c r="AL113" s="30"/>
      <c r="AM113" s="6"/>
      <c r="AN113" s="31"/>
      <c r="AO113" s="6">
        <f t="shared" si="33"/>
        <v>25.6</v>
      </c>
      <c r="AP113" s="74">
        <f t="shared" si="34"/>
        <v>1.0999999999999999E-2</v>
      </c>
    </row>
    <row r="114" spans="1:42" x14ac:dyDescent="0.3">
      <c r="C114" s="14"/>
      <c r="D114" s="14"/>
      <c r="E114" s="14"/>
      <c r="F114" s="34" t="s">
        <v>10</v>
      </c>
      <c r="G114" s="33">
        <f t="shared" si="1"/>
        <v>20.81260086747352</v>
      </c>
      <c r="H114" s="6">
        <v>1</v>
      </c>
      <c r="I114" s="84"/>
      <c r="J114" t="s">
        <v>215</v>
      </c>
      <c r="K114" s="6">
        <v>12.6</v>
      </c>
      <c r="L114" s="26">
        <f t="shared" si="48"/>
        <v>807.01338980354728</v>
      </c>
      <c r="M114" s="6">
        <f t="shared" si="18"/>
        <v>1298.7621568000002</v>
      </c>
      <c r="N114" s="6">
        <f t="shared" si="35"/>
        <v>5.1000000000000227</v>
      </c>
      <c r="O114" s="6">
        <f t="shared" si="40"/>
        <v>8.2076544000000364</v>
      </c>
      <c r="P114" s="6">
        <f t="shared" si="41"/>
        <v>123.34247594050737</v>
      </c>
      <c r="Q114" s="6">
        <f t="shared" si="26"/>
        <v>198.50047359999991</v>
      </c>
      <c r="R114" s="1">
        <v>5150</v>
      </c>
      <c r="S114" s="1">
        <v>704</v>
      </c>
      <c r="T114" s="1">
        <v>10</v>
      </c>
      <c r="U114" s="6">
        <f t="shared" si="14"/>
        <v>511</v>
      </c>
      <c r="V114" s="20">
        <v>2.5999999999999999E-2</v>
      </c>
      <c r="W114" s="20">
        <v>4.7E-2</v>
      </c>
      <c r="X114" s="21" t="s">
        <v>45</v>
      </c>
      <c r="Y114" s="22">
        <f t="shared" si="45"/>
        <v>8.3333333333333329E-2</v>
      </c>
      <c r="Z114" s="24"/>
      <c r="AA114" s="22"/>
      <c r="AB114" s="79">
        <f t="shared" si="27"/>
        <v>43629.950525036147</v>
      </c>
      <c r="AC114" s="79">
        <f t="shared" si="28"/>
        <v>43629.867191702811</v>
      </c>
      <c r="AD114" s="25">
        <f t="shared" si="36"/>
        <v>2.315108369482914</v>
      </c>
      <c r="AE114" s="79">
        <f t="shared" si="29"/>
        <v>43629.950525036147</v>
      </c>
      <c r="AF114" s="79">
        <f t="shared" si="30"/>
        <v>43629.867191702811</v>
      </c>
      <c r="AG114" s="25">
        <f t="shared" si="37"/>
        <v>2.315108369482914</v>
      </c>
      <c r="AH114" s="14">
        <f t="shared" si="31"/>
        <v>1.5544800000000069E-2</v>
      </c>
      <c r="AI114" s="14">
        <f t="shared" si="32"/>
        <v>7.7724000000000347E-4</v>
      </c>
      <c r="AJ114" s="14">
        <f t="shared" si="38"/>
        <v>1.6322040000000072E-2</v>
      </c>
      <c r="AK114" s="29">
        <v>22</v>
      </c>
      <c r="AL114" s="30"/>
      <c r="AM114" s="6"/>
      <c r="AN114" s="31"/>
      <c r="AO114" s="6">
        <f t="shared" si="33"/>
        <v>19.600000000000001</v>
      </c>
      <c r="AP114" s="74">
        <f t="shared" si="34"/>
        <v>2.5999999999999999E-2</v>
      </c>
    </row>
    <row r="115" spans="1:42" x14ac:dyDescent="0.3">
      <c r="C115" s="14"/>
      <c r="D115" s="14"/>
      <c r="E115" s="14"/>
      <c r="F115" s="34" t="s">
        <v>11</v>
      </c>
      <c r="G115" s="33">
        <f t="shared" si="1"/>
        <v>20.994255571451504</v>
      </c>
      <c r="H115" s="6">
        <v>1</v>
      </c>
      <c r="I115" s="86"/>
      <c r="J115" t="s">
        <v>209</v>
      </c>
      <c r="K115" s="6">
        <v>16.899999999999999</v>
      </c>
      <c r="L115" s="26">
        <f t="shared" si="48"/>
        <v>811.31338980354724</v>
      </c>
      <c r="M115" s="6">
        <f t="shared" si="18"/>
        <v>1305.6823360000001</v>
      </c>
      <c r="N115" s="6">
        <f t="shared" si="35"/>
        <v>4.2999999999999545</v>
      </c>
      <c r="O115" s="6">
        <f t="shared" si="40"/>
        <v>6.9201791999999269</v>
      </c>
      <c r="P115" s="6">
        <f t="shared" si="41"/>
        <v>119.04247594050742</v>
      </c>
      <c r="Q115" s="6">
        <f t="shared" si="26"/>
        <v>191.58029439999999</v>
      </c>
      <c r="R115" s="1">
        <v>4365</v>
      </c>
      <c r="S115" s="1">
        <v>27</v>
      </c>
      <c r="T115" s="1">
        <v>802</v>
      </c>
      <c r="U115" s="6">
        <f t="shared" si="14"/>
        <v>-785</v>
      </c>
      <c r="V115" s="20">
        <v>-0.04</v>
      </c>
      <c r="W115" s="20">
        <v>8.0000000000000002E-3</v>
      </c>
      <c r="X115" s="21" t="s">
        <v>45</v>
      </c>
      <c r="Y115" s="22">
        <f t="shared" si="45"/>
        <v>8.3333333333333329E-2</v>
      </c>
      <c r="Z115" s="24"/>
      <c r="AA115" s="22"/>
      <c r="AB115" s="79">
        <f t="shared" si="27"/>
        <v>43629.958093982146</v>
      </c>
      <c r="AC115" s="79">
        <f t="shared" si="28"/>
        <v>43629.87476064881</v>
      </c>
      <c r="AD115" s="25">
        <f t="shared" si="36"/>
        <v>2.3226773154819966</v>
      </c>
      <c r="AE115" s="79">
        <f t="shared" si="29"/>
        <v>43629.958093982146</v>
      </c>
      <c r="AF115" s="79">
        <f t="shared" si="30"/>
        <v>43629.87476064881</v>
      </c>
      <c r="AG115" s="25">
        <f t="shared" si="37"/>
        <v>2.3226773154819966</v>
      </c>
      <c r="AH115" s="14">
        <f t="shared" si="31"/>
        <v>7.2085199999999241E-3</v>
      </c>
      <c r="AI115" s="14">
        <f t="shared" si="32"/>
        <v>3.6042599999999621E-4</v>
      </c>
      <c r="AJ115" s="14">
        <f t="shared" si="38"/>
        <v>7.5689459999999202E-3</v>
      </c>
      <c r="AK115" s="29">
        <v>40</v>
      </c>
      <c r="AL115" s="30"/>
      <c r="AM115" s="6"/>
      <c r="AN115" s="31"/>
      <c r="AO115" s="6">
        <f t="shared" si="33"/>
        <v>52</v>
      </c>
      <c r="AP115" s="74">
        <f t="shared" si="34"/>
        <v>-0.04</v>
      </c>
    </row>
    <row r="116" spans="1:42" x14ac:dyDescent="0.3">
      <c r="C116" s="14"/>
      <c r="D116" s="14"/>
      <c r="E116" s="14"/>
      <c r="F116" s="34" t="s">
        <v>64</v>
      </c>
      <c r="G116" s="33">
        <f t="shared" si="1"/>
        <v>21.059248309931718</v>
      </c>
      <c r="H116" s="6">
        <v>1</v>
      </c>
      <c r="I116" s="86"/>
      <c r="J116" t="s">
        <v>216</v>
      </c>
      <c r="K116" s="6">
        <v>17.399999999999999</v>
      </c>
      <c r="L116" s="26">
        <f t="shared" si="48"/>
        <v>811.81338980354724</v>
      </c>
      <c r="M116" s="6">
        <f t="shared" si="18"/>
        <v>1306.4870080000001</v>
      </c>
      <c r="N116" s="6">
        <f t="shared" si="35"/>
        <v>0.5</v>
      </c>
      <c r="O116" s="6">
        <f t="shared" si="40"/>
        <v>0.80467200000000005</v>
      </c>
      <c r="P116" s="6">
        <f t="shared" si="41"/>
        <v>118.54247594050742</v>
      </c>
      <c r="Q116" s="6">
        <f t="shared" si="26"/>
        <v>190.77562239999997</v>
      </c>
      <c r="R116" s="1">
        <v>4637</v>
      </c>
      <c r="S116" s="1">
        <v>229</v>
      </c>
      <c r="T116" s="1">
        <v>0</v>
      </c>
      <c r="U116" s="6">
        <f t="shared" si="14"/>
        <v>272</v>
      </c>
      <c r="V116" s="20">
        <v>8.5999999999999993E-2</v>
      </c>
      <c r="W116" s="20">
        <v>0.115</v>
      </c>
      <c r="X116" s="21" t="s">
        <v>45</v>
      </c>
      <c r="Y116" s="22">
        <f t="shared" si="45"/>
        <v>8.3333333333333329E-2</v>
      </c>
      <c r="Z116" s="24"/>
      <c r="AA116" s="22"/>
      <c r="AB116" s="79">
        <f t="shared" si="27"/>
        <v>43629.960802012916</v>
      </c>
      <c r="AC116" s="79">
        <f t="shared" si="28"/>
        <v>43629.87746867958</v>
      </c>
      <c r="AD116" s="25">
        <f t="shared" si="36"/>
        <v>2.3253853462520055</v>
      </c>
      <c r="AE116" s="79">
        <f t="shared" si="29"/>
        <v>43629.960802012916</v>
      </c>
      <c r="AF116" s="79">
        <f t="shared" si="30"/>
        <v>43629.87746867958</v>
      </c>
      <c r="AG116" s="25">
        <f t="shared" si="37"/>
        <v>2.3253853462520055</v>
      </c>
      <c r="AH116" s="14">
        <f t="shared" si="31"/>
        <v>2.5790769230769231E-3</v>
      </c>
      <c r="AI116" s="14">
        <f t="shared" si="32"/>
        <v>1.2895384615384616E-4</v>
      </c>
      <c r="AJ116" s="14">
        <f t="shared" si="38"/>
        <v>2.7080307692307691E-3</v>
      </c>
      <c r="AK116" s="29">
        <v>13</v>
      </c>
      <c r="AL116" s="30"/>
      <c r="AM116" s="6"/>
      <c r="AN116" s="31"/>
      <c r="AO116" s="6">
        <f t="shared" si="33"/>
        <v>-4.3999999999999986</v>
      </c>
      <c r="AP116" s="74">
        <f t="shared" si="34"/>
        <v>8.5999999999999993E-2</v>
      </c>
    </row>
    <row r="117" spans="1:42" x14ac:dyDescent="0.3">
      <c r="C117" s="14"/>
      <c r="D117" s="14"/>
      <c r="E117" s="14"/>
      <c r="F117" s="34"/>
      <c r="G117" s="33">
        <f t="shared" si="1"/>
        <v>21.108163897355553</v>
      </c>
      <c r="H117" s="6">
        <v>1</v>
      </c>
      <c r="I117" s="86"/>
      <c r="J117" t="s">
        <v>210</v>
      </c>
      <c r="K117" s="6">
        <v>18.5</v>
      </c>
      <c r="L117" s="26">
        <f t="shared" si="48"/>
        <v>812.91338980354726</v>
      </c>
      <c r="M117" s="6">
        <f t="shared" si="18"/>
        <v>1308.2572864000001</v>
      </c>
      <c r="N117" s="6">
        <f t="shared" si="35"/>
        <v>1.1000000000000227</v>
      </c>
      <c r="O117" s="6">
        <f t="shared" si="40"/>
        <v>1.7702784000000367</v>
      </c>
      <c r="P117" s="6">
        <f t="shared" si="41"/>
        <v>117.44247594050739</v>
      </c>
      <c r="Q117" s="6">
        <f t="shared" si="26"/>
        <v>189.00534399999995</v>
      </c>
      <c r="R117" s="1">
        <v>4381</v>
      </c>
      <c r="S117" s="1">
        <v>20</v>
      </c>
      <c r="T117" s="1">
        <v>267</v>
      </c>
      <c r="U117" s="6">
        <f t="shared" si="14"/>
        <v>-256</v>
      </c>
      <c r="V117" s="20">
        <v>-2.1000000000000001E-2</v>
      </c>
      <c r="W117" s="20">
        <v>0.105</v>
      </c>
      <c r="X117" s="21" t="s">
        <v>45</v>
      </c>
      <c r="Y117" s="22">
        <f t="shared" si="45"/>
        <v>8.3333333333333329E-2</v>
      </c>
      <c r="Z117" s="24"/>
      <c r="AA117" s="22"/>
      <c r="AB117" s="79">
        <f t="shared" si="27"/>
        <v>43629.962840162392</v>
      </c>
      <c r="AC117" s="79">
        <f t="shared" si="28"/>
        <v>43629.879506829056</v>
      </c>
      <c r="AD117" s="25">
        <f t="shared" si="36"/>
        <v>2.3274234957279987</v>
      </c>
      <c r="AE117" s="79">
        <f t="shared" si="29"/>
        <v>43629.962840162392</v>
      </c>
      <c r="AF117" s="79">
        <f t="shared" si="30"/>
        <v>43629.879506829056</v>
      </c>
      <c r="AG117" s="25">
        <f t="shared" si="37"/>
        <v>2.3274234957279987</v>
      </c>
      <c r="AH117" s="14">
        <f t="shared" si="31"/>
        <v>1.9410947368421454E-3</v>
      </c>
      <c r="AI117" s="14">
        <f t="shared" si="32"/>
        <v>9.7054736842107277E-5</v>
      </c>
      <c r="AJ117" s="14">
        <f t="shared" si="38"/>
        <v>2.0381494736842528E-3</v>
      </c>
      <c r="AK117" s="29">
        <v>38</v>
      </c>
      <c r="AL117" s="30"/>
      <c r="AM117" s="6"/>
      <c r="AN117" s="31"/>
      <c r="AO117" s="6">
        <f t="shared" si="33"/>
        <v>41.55</v>
      </c>
      <c r="AP117" s="74">
        <f t="shared" si="34"/>
        <v>-2.1000000000000001E-2</v>
      </c>
    </row>
    <row r="118" spans="1:42" x14ac:dyDescent="0.3">
      <c r="C118" s="14"/>
      <c r="D118" s="14"/>
      <c r="E118" s="14"/>
      <c r="F118" s="34"/>
      <c r="G118" s="33">
        <f t="shared" si="1"/>
        <v>21.41232991340803</v>
      </c>
      <c r="H118" s="6">
        <v>1</v>
      </c>
      <c r="I118" s="87"/>
      <c r="J118" t="s">
        <v>211</v>
      </c>
      <c r="K118" s="6">
        <v>23.9</v>
      </c>
      <c r="L118" s="26">
        <f t="shared" si="48"/>
        <v>818.31338980354724</v>
      </c>
      <c r="M118" s="6">
        <f t="shared" si="18"/>
        <v>1316.9477440000001</v>
      </c>
      <c r="N118" s="6">
        <f t="shared" si="35"/>
        <v>5.3999999999999773</v>
      </c>
      <c r="O118" s="6">
        <f t="shared" si="40"/>
        <v>8.6904575999999647</v>
      </c>
      <c r="P118" s="6">
        <f t="shared" si="41"/>
        <v>112.04247594050742</v>
      </c>
      <c r="Q118" s="6">
        <f t="shared" si="26"/>
        <v>180.31488639999998</v>
      </c>
      <c r="R118" s="1">
        <v>4323</v>
      </c>
      <c r="S118" s="1">
        <v>168</v>
      </c>
      <c r="T118" s="1">
        <v>291</v>
      </c>
      <c r="U118" s="6">
        <f t="shared" si="14"/>
        <v>-58</v>
      </c>
      <c r="V118" s="20">
        <v>0</v>
      </c>
      <c r="W118" s="20">
        <v>0.105</v>
      </c>
      <c r="X118" s="21" t="s">
        <v>45</v>
      </c>
      <c r="Y118" s="22">
        <f t="shared" si="45"/>
        <v>8.3333333333333329E-2</v>
      </c>
      <c r="Z118" s="24"/>
      <c r="AA118" s="22"/>
      <c r="AB118" s="79">
        <f t="shared" si="27"/>
        <v>43629.975513746394</v>
      </c>
      <c r="AC118" s="79">
        <f t="shared" si="28"/>
        <v>43629.892180413059</v>
      </c>
      <c r="AD118" s="25">
        <f t="shared" si="36"/>
        <v>2.3400970797301852</v>
      </c>
      <c r="AE118" s="79">
        <f t="shared" si="29"/>
        <v>43629.975513746394</v>
      </c>
      <c r="AF118" s="79">
        <f t="shared" si="30"/>
        <v>43629.892180413059</v>
      </c>
      <c r="AG118" s="25">
        <f t="shared" si="37"/>
        <v>2.3400970797301852</v>
      </c>
      <c r="AH118" s="14">
        <f t="shared" si="31"/>
        <v>1.207007999999995E-2</v>
      </c>
      <c r="AI118" s="14">
        <f t="shared" si="32"/>
        <v>6.0350399999999755E-4</v>
      </c>
      <c r="AJ118" s="14">
        <f t="shared" si="38"/>
        <v>1.2673583999999948E-2</v>
      </c>
      <c r="AK118" s="29"/>
      <c r="AL118" s="30"/>
      <c r="AM118" s="6"/>
      <c r="AN118" s="31"/>
      <c r="AO118" s="6">
        <f t="shared" si="33"/>
        <v>30</v>
      </c>
      <c r="AP118" s="74">
        <f t="shared" si="34"/>
        <v>0</v>
      </c>
    </row>
    <row r="119" spans="1:42" x14ac:dyDescent="0.3">
      <c r="A119" t="s">
        <v>24</v>
      </c>
      <c r="B119">
        <v>1</v>
      </c>
      <c r="C119" s="14">
        <v>9.3055555555555558E-2</v>
      </c>
      <c r="D119" s="14">
        <f>SUM(AH112:AH119)</f>
        <v>0.10171899832658556</v>
      </c>
      <c r="E119" s="14"/>
      <c r="F119" s="34" t="s">
        <v>213</v>
      </c>
      <c r="G119" s="33">
        <f t="shared" si="1"/>
        <v>22.456124665390234</v>
      </c>
      <c r="H119" s="6">
        <v>1</v>
      </c>
      <c r="I119" s="87"/>
      <c r="J119" t="s">
        <v>39</v>
      </c>
      <c r="K119" s="6">
        <v>39.6</v>
      </c>
      <c r="L119" s="26">
        <v>833.75586574405463</v>
      </c>
      <c r="M119" s="6">
        <f t="shared" si="18"/>
        <v>1341.8</v>
      </c>
      <c r="N119" s="6">
        <f t="shared" si="35"/>
        <v>15.442475940507393</v>
      </c>
      <c r="O119" s="6">
        <f t="shared" si="40"/>
        <v>24.85225599999993</v>
      </c>
      <c r="P119" s="6">
        <f t="shared" si="41"/>
        <v>96.600000000000023</v>
      </c>
      <c r="Q119" s="6">
        <f t="shared" si="26"/>
        <v>155.46263040000005</v>
      </c>
      <c r="R119" s="1">
        <v>4459</v>
      </c>
      <c r="S119" s="1">
        <v>936</v>
      </c>
      <c r="T119" s="1">
        <v>796</v>
      </c>
      <c r="U119" s="6">
        <f t="shared" si="14"/>
        <v>136</v>
      </c>
      <c r="V119" s="20">
        <v>0</v>
      </c>
      <c r="W119" s="20">
        <v>7.0999999999999994E-2</v>
      </c>
      <c r="X119" s="21" t="s">
        <v>45</v>
      </c>
      <c r="Y119" s="22">
        <f t="shared" si="45"/>
        <v>8.3333333333333329E-2</v>
      </c>
      <c r="Z119" s="24"/>
      <c r="AA119" s="22"/>
      <c r="AB119" s="79">
        <f t="shared" si="27"/>
        <v>43630.019005194394</v>
      </c>
      <c r="AC119" s="79">
        <f t="shared" si="28"/>
        <v>43629.935671861058</v>
      </c>
      <c r="AD119" s="25">
        <f t="shared" si="36"/>
        <v>2.3835885277294437</v>
      </c>
      <c r="AE119" s="79">
        <f t="shared" si="29"/>
        <v>43630.019005194394</v>
      </c>
      <c r="AF119" s="79">
        <f t="shared" si="30"/>
        <v>43629.935671861058</v>
      </c>
      <c r="AG119" s="25">
        <f t="shared" si="37"/>
        <v>2.3835885277294437</v>
      </c>
      <c r="AH119" s="14">
        <f t="shared" si="31"/>
        <v>4.1420426666666545E-2</v>
      </c>
      <c r="AI119" s="14">
        <f t="shared" si="32"/>
        <v>2.0710213333333272E-3</v>
      </c>
      <c r="AJ119" s="14">
        <f t="shared" si="38"/>
        <v>4.349144799999987E-2</v>
      </c>
      <c r="AK119" s="29">
        <v>25</v>
      </c>
      <c r="AL119" s="30"/>
      <c r="AM119" s="6"/>
      <c r="AN119" s="31"/>
      <c r="AO119" s="6">
        <f t="shared" si="33"/>
        <v>30</v>
      </c>
      <c r="AP119" s="74">
        <f t="shared" si="34"/>
        <v>0</v>
      </c>
    </row>
    <row r="120" spans="1:42" x14ac:dyDescent="0.3">
      <c r="C120" s="14"/>
      <c r="D120" s="14"/>
      <c r="E120" s="14"/>
      <c r="F120" s="34"/>
      <c r="G120" s="33">
        <f t="shared" si="1"/>
        <v>22.856046649336349</v>
      </c>
      <c r="H120" s="6">
        <v>1</v>
      </c>
      <c r="I120" s="84"/>
      <c r="J120" t="s">
        <v>222</v>
      </c>
      <c r="K120" s="6">
        <v>7.1</v>
      </c>
      <c r="L120" s="26">
        <f>$L$119+K120</f>
        <v>840.85586574405465</v>
      </c>
      <c r="M120" s="6">
        <f t="shared" si="18"/>
        <v>1353.2263424</v>
      </c>
      <c r="N120" s="6">
        <f t="shared" si="35"/>
        <v>7.1000000000000227</v>
      </c>
      <c r="O120" s="6">
        <f t="shared" si="40"/>
        <v>11.426342400000037</v>
      </c>
      <c r="P120" s="6">
        <f t="shared" si="41"/>
        <v>89.5</v>
      </c>
      <c r="Q120" s="6">
        <f t="shared" si="26"/>
        <v>144.03628800000001</v>
      </c>
      <c r="R120" s="1">
        <v>4495</v>
      </c>
      <c r="S120" s="1">
        <v>289</v>
      </c>
      <c r="T120" s="1">
        <v>254</v>
      </c>
      <c r="U120" s="6">
        <f t="shared" si="14"/>
        <v>36</v>
      </c>
      <c r="V120" s="20">
        <v>2E-3</v>
      </c>
      <c r="W120" s="20">
        <v>0.03</v>
      </c>
      <c r="X120" s="21" t="s">
        <v>45</v>
      </c>
      <c r="Y120" s="22">
        <f t="shared" si="45"/>
        <v>8.3333333333333329E-2</v>
      </c>
      <c r="Z120" s="24"/>
      <c r="AA120" s="22"/>
      <c r="AB120" s="79">
        <f t="shared" si="27"/>
        <v>43630.035668610391</v>
      </c>
      <c r="AC120" s="79">
        <f t="shared" si="28"/>
        <v>43629.952335277056</v>
      </c>
      <c r="AD120" s="25">
        <f t="shared" si="36"/>
        <v>2.4002519437271985</v>
      </c>
      <c r="AE120" s="79">
        <f t="shared" si="29"/>
        <v>43630.035668610391</v>
      </c>
      <c r="AF120" s="79">
        <f t="shared" si="30"/>
        <v>43629.952335277056</v>
      </c>
      <c r="AG120" s="25">
        <f t="shared" si="37"/>
        <v>2.4002519437271985</v>
      </c>
      <c r="AH120" s="14">
        <f t="shared" si="31"/>
        <v>1.5869920000000051E-2</v>
      </c>
      <c r="AI120" s="14">
        <f t="shared" si="32"/>
        <v>7.9349600000000258E-4</v>
      </c>
      <c r="AJ120" s="14">
        <f t="shared" si="38"/>
        <v>1.6663416000000052E-2</v>
      </c>
      <c r="AK120" s="29"/>
      <c r="AL120" s="30"/>
      <c r="AM120" s="6"/>
      <c r="AN120" s="31"/>
      <c r="AO120" s="6">
        <f t="shared" si="33"/>
        <v>29.2</v>
      </c>
      <c r="AP120" s="74">
        <f t="shared" si="34"/>
        <v>2E-3</v>
      </c>
    </row>
    <row r="121" spans="1:42" x14ac:dyDescent="0.3">
      <c r="C121" s="14"/>
      <c r="D121" s="14"/>
      <c r="E121" s="14"/>
      <c r="F121" s="34"/>
      <c r="G121" s="33">
        <f t="shared" si="1"/>
        <v>22.99903067399282</v>
      </c>
      <c r="H121" s="6">
        <v>1</v>
      </c>
      <c r="I121" s="84"/>
      <c r="J121" t="s">
        <v>217</v>
      </c>
      <c r="K121" s="6">
        <v>9.3000000000000007</v>
      </c>
      <c r="L121" s="26">
        <f t="shared" ref="L121:L126" si="49">$L$119+K121</f>
        <v>843.05586574405459</v>
      </c>
      <c r="M121" s="6">
        <f t="shared" si="18"/>
        <v>1356.7668991999999</v>
      </c>
      <c r="N121" s="6">
        <f t="shared" si="35"/>
        <v>2.1999999999999318</v>
      </c>
      <c r="O121" s="6">
        <f t="shared" si="40"/>
        <v>3.5405567999998904</v>
      </c>
      <c r="P121" s="6">
        <f t="shared" si="41"/>
        <v>87.300000000000068</v>
      </c>
      <c r="Q121" s="6">
        <f t="shared" si="26"/>
        <v>140.49573120000011</v>
      </c>
      <c r="R121" s="1">
        <v>4579</v>
      </c>
      <c r="S121" s="1">
        <v>142</v>
      </c>
      <c r="T121" s="1">
        <v>62</v>
      </c>
      <c r="U121" s="6">
        <f t="shared" si="14"/>
        <v>84</v>
      </c>
      <c r="V121" s="20">
        <v>8.0000000000000002E-3</v>
      </c>
      <c r="W121" s="20">
        <v>4.3999999999999997E-2</v>
      </c>
      <c r="X121" s="21" t="s">
        <v>45</v>
      </c>
      <c r="Y121" s="22">
        <f t="shared" si="45"/>
        <v>8.3333333333333329E-2</v>
      </c>
      <c r="Z121" s="24"/>
      <c r="AA121" s="22"/>
      <c r="AB121" s="79">
        <f t="shared" si="27"/>
        <v>43630.041626278085</v>
      </c>
      <c r="AC121" s="79">
        <f t="shared" si="28"/>
        <v>43629.95829294475</v>
      </c>
      <c r="AD121" s="25">
        <f t="shared" si="36"/>
        <v>2.4062096114212181</v>
      </c>
      <c r="AE121" s="79">
        <f t="shared" si="29"/>
        <v>43630.041626278085</v>
      </c>
      <c r="AF121" s="79">
        <f t="shared" si="30"/>
        <v>43629.95829294475</v>
      </c>
      <c r="AG121" s="25">
        <f t="shared" si="37"/>
        <v>2.4062096114212181</v>
      </c>
      <c r="AH121" s="14">
        <f t="shared" si="31"/>
        <v>5.673969230769055E-3</v>
      </c>
      <c r="AI121" s="14">
        <f t="shared" si="32"/>
        <v>2.8369846153845278E-4</v>
      </c>
      <c r="AJ121" s="14">
        <f t="shared" si="38"/>
        <v>5.957667692307508E-3</v>
      </c>
      <c r="AK121" s="29">
        <v>26</v>
      </c>
      <c r="AL121" s="30"/>
      <c r="AM121" s="6"/>
      <c r="AN121" s="31"/>
      <c r="AO121" s="6">
        <f t="shared" si="33"/>
        <v>26.8</v>
      </c>
      <c r="AP121" s="74">
        <f t="shared" si="34"/>
        <v>8.0000000000000002E-3</v>
      </c>
    </row>
    <row r="122" spans="1:42" x14ac:dyDescent="0.3">
      <c r="C122" s="14"/>
      <c r="D122" s="14"/>
      <c r="E122" s="14"/>
      <c r="F122" s="34"/>
      <c r="G122" s="33">
        <f t="shared" si="1"/>
        <v>23.045116433990188</v>
      </c>
      <c r="H122" s="6">
        <v>1</v>
      </c>
      <c r="I122" s="84"/>
      <c r="J122" t="s">
        <v>218</v>
      </c>
      <c r="K122" s="6">
        <v>9.9</v>
      </c>
      <c r="L122" s="26">
        <f t="shared" si="49"/>
        <v>843.65586574405461</v>
      </c>
      <c r="M122" s="6">
        <f t="shared" si="18"/>
        <v>1357.7325056</v>
      </c>
      <c r="N122" s="6">
        <f t="shared" si="35"/>
        <v>0.60000000000002274</v>
      </c>
      <c r="O122" s="6">
        <f t="shared" si="40"/>
        <v>0.96560640000003661</v>
      </c>
      <c r="P122" s="6">
        <f t="shared" si="41"/>
        <v>86.700000000000045</v>
      </c>
      <c r="Q122" s="6">
        <f t="shared" si="26"/>
        <v>139.5301248000001</v>
      </c>
      <c r="R122" s="1">
        <v>4787</v>
      </c>
      <c r="S122" s="1">
        <v>150</v>
      </c>
      <c r="T122" s="1">
        <v>0</v>
      </c>
      <c r="U122" s="6">
        <f t="shared" si="14"/>
        <v>208</v>
      </c>
      <c r="V122" s="20">
        <v>6.4000000000000001E-2</v>
      </c>
      <c r="W122" s="20">
        <v>9.7000000000000003E-2</v>
      </c>
      <c r="X122" s="21" t="s">
        <v>45</v>
      </c>
      <c r="Y122" s="22">
        <f t="shared" si="45"/>
        <v>8.3333333333333329E-2</v>
      </c>
      <c r="Z122" s="24"/>
      <c r="AA122" s="22"/>
      <c r="AB122" s="79">
        <f t="shared" si="27"/>
        <v>43630.043546518085</v>
      </c>
      <c r="AC122" s="79">
        <f t="shared" si="28"/>
        <v>43629.96021318475</v>
      </c>
      <c r="AD122" s="25">
        <f t="shared" si="36"/>
        <v>2.4081298514211085</v>
      </c>
      <c r="AE122" s="79">
        <f t="shared" si="29"/>
        <v>43630.043546518085</v>
      </c>
      <c r="AF122" s="79">
        <f t="shared" si="30"/>
        <v>43629.96021318475</v>
      </c>
      <c r="AG122" s="25">
        <f t="shared" si="37"/>
        <v>2.4081298514211085</v>
      </c>
      <c r="AH122" s="14">
        <f t="shared" si="31"/>
        <v>1.8288000000000694E-3</v>
      </c>
      <c r="AI122" s="14">
        <f t="shared" si="32"/>
        <v>9.1440000000003475E-5</v>
      </c>
      <c r="AJ122" s="14">
        <f t="shared" si="38"/>
        <v>1.9202400000000728E-3</v>
      </c>
      <c r="AK122" s="29">
        <v>22</v>
      </c>
      <c r="AL122" s="30"/>
      <c r="AM122" s="6"/>
      <c r="AN122" s="31"/>
      <c r="AO122" s="6">
        <f t="shared" si="33"/>
        <v>4.3999999999999986</v>
      </c>
      <c r="AP122" s="74">
        <f t="shared" si="34"/>
        <v>6.4000000000000001E-2</v>
      </c>
    </row>
    <row r="123" spans="1:42" x14ac:dyDescent="0.3">
      <c r="C123" s="14"/>
      <c r="D123" s="14"/>
      <c r="E123" s="14"/>
      <c r="F123" s="34"/>
      <c r="G123" s="33">
        <f t="shared" si="1"/>
        <v>23.608386833919212</v>
      </c>
      <c r="H123" s="6">
        <v>1</v>
      </c>
      <c r="I123" s="84"/>
      <c r="J123" t="s">
        <v>219</v>
      </c>
      <c r="K123" s="6">
        <v>19.899999999999999</v>
      </c>
      <c r="L123" s="26">
        <f t="shared" si="49"/>
        <v>853.65586574405461</v>
      </c>
      <c r="M123" s="6">
        <f t="shared" si="18"/>
        <v>1373.8259455999998</v>
      </c>
      <c r="N123" s="6">
        <f t="shared" si="35"/>
        <v>10</v>
      </c>
      <c r="O123" s="6">
        <f t="shared" si="40"/>
        <v>16.093440000000001</v>
      </c>
      <c r="P123" s="6">
        <f t="shared" si="41"/>
        <v>76.700000000000045</v>
      </c>
      <c r="Q123" s="6">
        <f t="shared" si="26"/>
        <v>123.43668480000008</v>
      </c>
      <c r="R123" s="1">
        <v>4876</v>
      </c>
      <c r="S123" s="1">
        <v>499</v>
      </c>
      <c r="T123" s="1">
        <v>393</v>
      </c>
      <c r="U123" s="6">
        <f t="shared" si="14"/>
        <v>89</v>
      </c>
      <c r="V123" s="20">
        <v>1E-3</v>
      </c>
      <c r="W123" s="20">
        <v>4.7E-2</v>
      </c>
      <c r="X123" s="21" t="s">
        <v>45</v>
      </c>
      <c r="Y123" s="22">
        <f t="shared" si="45"/>
        <v>8.3333333333333329E-2</v>
      </c>
      <c r="Z123" s="24"/>
      <c r="AA123" s="22"/>
      <c r="AB123" s="79">
        <f t="shared" si="27"/>
        <v>43630.067016118082</v>
      </c>
      <c r="AC123" s="79">
        <f t="shared" si="28"/>
        <v>43629.983682784747</v>
      </c>
      <c r="AD123" s="25">
        <f t="shared" si="36"/>
        <v>2.4315994514181511</v>
      </c>
      <c r="AE123" s="79">
        <f t="shared" si="29"/>
        <v>43630.067016118082</v>
      </c>
      <c r="AF123" s="79">
        <f t="shared" si="30"/>
        <v>43629.983682784747</v>
      </c>
      <c r="AG123" s="25">
        <f t="shared" si="37"/>
        <v>2.4315994514181511</v>
      </c>
      <c r="AH123" s="14">
        <f t="shared" si="31"/>
        <v>2.2352E-2</v>
      </c>
      <c r="AI123" s="14">
        <f t="shared" si="32"/>
        <v>1.1176000000000001E-3</v>
      </c>
      <c r="AJ123" s="14">
        <f t="shared" si="38"/>
        <v>2.34696E-2</v>
      </c>
      <c r="AK123" s="29"/>
      <c r="AL123" s="30"/>
      <c r="AM123" s="6"/>
      <c r="AN123" s="31"/>
      <c r="AO123" s="6">
        <f t="shared" si="33"/>
        <v>29.6</v>
      </c>
      <c r="AP123" s="74">
        <f t="shared" si="34"/>
        <v>1E-3</v>
      </c>
    </row>
    <row r="124" spans="1:42" x14ac:dyDescent="0.3">
      <c r="C124" s="14"/>
      <c r="D124" s="14"/>
      <c r="E124" s="14"/>
      <c r="F124" s="34"/>
      <c r="G124" s="33">
        <f t="shared" si="1"/>
        <v>0.36880187387578189</v>
      </c>
      <c r="H124" s="6"/>
      <c r="I124" s="84"/>
      <c r="J124" t="s">
        <v>220</v>
      </c>
      <c r="K124" s="6">
        <v>31.6</v>
      </c>
      <c r="L124" s="26">
        <f t="shared" si="49"/>
        <v>865.35586574405465</v>
      </c>
      <c r="M124" s="6">
        <f t="shared" si="18"/>
        <v>1392.6552704000001</v>
      </c>
      <c r="N124" s="6">
        <f t="shared" si="35"/>
        <v>11.700000000000045</v>
      </c>
      <c r="O124" s="6">
        <f t="shared" si="40"/>
        <v>18.829324800000073</v>
      </c>
      <c r="P124" s="6">
        <f t="shared" si="41"/>
        <v>65</v>
      </c>
      <c r="Q124" s="6">
        <f t="shared" si="26"/>
        <v>104.60736</v>
      </c>
      <c r="R124" s="1">
        <v>5380</v>
      </c>
      <c r="S124" s="1">
        <v>671</v>
      </c>
      <c r="T124" s="1">
        <v>160</v>
      </c>
      <c r="U124" s="6">
        <f t="shared" si="14"/>
        <v>504</v>
      </c>
      <c r="V124" s="20">
        <v>8.0000000000000002E-3</v>
      </c>
      <c r="W124" s="20">
        <v>4.1000000000000002E-2</v>
      </c>
      <c r="X124" s="21" t="s">
        <v>45</v>
      </c>
      <c r="Y124" s="22">
        <f t="shared" si="45"/>
        <v>8.3333333333333329E-2</v>
      </c>
      <c r="Z124" s="24"/>
      <c r="AA124" s="22"/>
      <c r="AB124" s="79">
        <f t="shared" si="27"/>
        <v>43630.098700078081</v>
      </c>
      <c r="AC124" s="79">
        <f t="shared" si="28"/>
        <v>43630.015366744745</v>
      </c>
      <c r="AD124" s="25">
        <f t="shared" si="36"/>
        <v>2.4632834114163416</v>
      </c>
      <c r="AE124" s="79">
        <f t="shared" si="29"/>
        <v>43630.098700078081</v>
      </c>
      <c r="AF124" s="79">
        <f t="shared" si="30"/>
        <v>43630.015366744745</v>
      </c>
      <c r="AG124" s="25">
        <f t="shared" si="37"/>
        <v>2.4632834114163416</v>
      </c>
      <c r="AH124" s="14">
        <f t="shared" si="31"/>
        <v>3.0175200000000114E-2</v>
      </c>
      <c r="AI124" s="14">
        <f t="shared" si="32"/>
        <v>1.5087600000000057E-3</v>
      </c>
      <c r="AJ124" s="14">
        <f t="shared" si="38"/>
        <v>3.1683960000000122E-2</v>
      </c>
      <c r="AK124" s="29">
        <v>26</v>
      </c>
      <c r="AL124" s="30"/>
      <c r="AM124" s="6"/>
      <c r="AN124" s="31"/>
      <c r="AO124" s="6">
        <f t="shared" si="33"/>
        <v>26.8</v>
      </c>
      <c r="AP124" s="74">
        <f t="shared" si="34"/>
        <v>8.0000000000000002E-3</v>
      </c>
    </row>
    <row r="125" spans="1:42" x14ac:dyDescent="0.3">
      <c r="C125" s="14"/>
      <c r="D125" s="14"/>
      <c r="E125" s="14"/>
      <c r="F125" s="34"/>
      <c r="G125" s="33">
        <f t="shared" si="1"/>
        <v>1.2851994861848652</v>
      </c>
      <c r="H125" s="6"/>
      <c r="I125" s="84"/>
      <c r="J125" t="s">
        <v>221</v>
      </c>
      <c r="K125" s="6">
        <v>45.7</v>
      </c>
      <c r="L125" s="26">
        <f t="shared" si="49"/>
        <v>879.45586574405468</v>
      </c>
      <c r="M125" s="6">
        <f t="shared" si="18"/>
        <v>1415.3470208000001</v>
      </c>
      <c r="N125" s="6">
        <f t="shared" si="35"/>
        <v>14.100000000000023</v>
      </c>
      <c r="O125" s="6">
        <f t="shared" si="40"/>
        <v>22.691750400000039</v>
      </c>
      <c r="P125" s="6">
        <f t="shared" si="41"/>
        <v>50.899999999999977</v>
      </c>
      <c r="Q125" s="6">
        <f t="shared" si="26"/>
        <v>81.915609599999968</v>
      </c>
      <c r="R125" s="1">
        <v>5944</v>
      </c>
      <c r="S125" s="1">
        <v>1008</v>
      </c>
      <c r="T125" s="1">
        <v>446</v>
      </c>
      <c r="U125" s="6">
        <f t="shared" si="14"/>
        <v>564</v>
      </c>
      <c r="V125" s="20">
        <v>8.9999999999999993E-3</v>
      </c>
      <c r="W125" s="20">
        <v>6.2E-2</v>
      </c>
      <c r="X125" s="21" t="s">
        <v>45</v>
      </c>
      <c r="Y125" s="22">
        <f t="shared" si="45"/>
        <v>8.3333333333333329E-2</v>
      </c>
      <c r="Z125" s="24"/>
      <c r="AA125" s="22"/>
      <c r="AB125" s="79">
        <f t="shared" si="27"/>
        <v>43630.136883311927</v>
      </c>
      <c r="AC125" s="79">
        <f t="shared" si="28"/>
        <v>43630.053549978591</v>
      </c>
      <c r="AD125" s="25">
        <f t="shared" si="36"/>
        <v>2.5014666452625534</v>
      </c>
      <c r="AE125" s="79">
        <f t="shared" si="29"/>
        <v>43630.136883311927</v>
      </c>
      <c r="AF125" s="79">
        <f t="shared" si="30"/>
        <v>43630.053549978591</v>
      </c>
      <c r="AG125" s="25">
        <f t="shared" si="37"/>
        <v>2.5014666452625534</v>
      </c>
      <c r="AH125" s="14">
        <f t="shared" si="31"/>
        <v>3.6364984615384677E-2</v>
      </c>
      <c r="AI125" s="14">
        <f t="shared" si="32"/>
        <v>1.8182492307692339E-3</v>
      </c>
      <c r="AJ125" s="14">
        <f t="shared" si="38"/>
        <v>3.8183233846153908E-2</v>
      </c>
      <c r="AK125" s="29">
        <v>26</v>
      </c>
      <c r="AL125" s="30"/>
      <c r="AM125" s="6"/>
      <c r="AN125" s="31"/>
      <c r="AO125" s="6">
        <f t="shared" si="33"/>
        <v>26.4</v>
      </c>
      <c r="AP125" s="74">
        <f t="shared" si="34"/>
        <v>8.9999999999999993E-3</v>
      </c>
    </row>
    <row r="126" spans="1:42" x14ac:dyDescent="0.3">
      <c r="A126" t="s">
        <v>25</v>
      </c>
      <c r="B126">
        <v>1</v>
      </c>
      <c r="C126" s="14">
        <v>0.11802083333333334</v>
      </c>
      <c r="D126" s="14">
        <f>SUM(AJ120:AJ126)</f>
        <v>0.13006425600000013</v>
      </c>
      <c r="E126" s="14"/>
      <c r="F126" s="34" t="s">
        <v>214</v>
      </c>
      <c r="G126" s="33">
        <f t="shared" si="1"/>
        <v>1.5776668092585169</v>
      </c>
      <c r="H126" s="6"/>
      <c r="I126" s="84"/>
      <c r="J126" t="s">
        <v>40</v>
      </c>
      <c r="K126" s="6">
        <v>50.2</v>
      </c>
      <c r="L126" s="26">
        <f t="shared" si="49"/>
        <v>883.95586574405468</v>
      </c>
      <c r="M126" s="6">
        <f t="shared" si="18"/>
        <v>1422.5890687999999</v>
      </c>
      <c r="N126" s="6">
        <f t="shared" si="35"/>
        <v>4.5</v>
      </c>
      <c r="O126" s="6">
        <f t="shared" si="40"/>
        <v>7.2420480000000005</v>
      </c>
      <c r="P126" s="6">
        <f t="shared" si="41"/>
        <v>46.399999999999977</v>
      </c>
      <c r="Q126" s="6">
        <f t="shared" si="26"/>
        <v>74.673561599999971</v>
      </c>
      <c r="R126" s="1">
        <v>6166</v>
      </c>
      <c r="S126" s="1">
        <v>305</v>
      </c>
      <c r="T126" s="1">
        <v>85</v>
      </c>
      <c r="U126" s="6">
        <f t="shared" si="14"/>
        <v>222</v>
      </c>
      <c r="V126" s="20">
        <v>1.2999999999999999E-2</v>
      </c>
      <c r="W126" s="20">
        <v>3.9E-2</v>
      </c>
      <c r="X126" s="21" t="s">
        <v>45</v>
      </c>
      <c r="Y126" s="22">
        <f t="shared" si="45"/>
        <v>8.3333333333333329E-2</v>
      </c>
      <c r="Z126" s="24"/>
      <c r="AA126" s="22"/>
      <c r="AB126" s="79">
        <f t="shared" si="27"/>
        <v>43630.149069450388</v>
      </c>
      <c r="AC126" s="79">
        <f t="shared" si="28"/>
        <v>43630.065736117052</v>
      </c>
      <c r="AD126" s="25">
        <f t="shared" si="36"/>
        <v>2.5136527837239555</v>
      </c>
      <c r="AE126" s="79">
        <f t="shared" si="29"/>
        <v>43630.149069450388</v>
      </c>
      <c r="AF126" s="79">
        <f t="shared" si="30"/>
        <v>43630.065736117052</v>
      </c>
      <c r="AG126" s="25">
        <f t="shared" si="37"/>
        <v>2.5136527837239555</v>
      </c>
      <c r="AH126" s="14">
        <f t="shared" si="31"/>
        <v>1.1605846153846154E-2</v>
      </c>
      <c r="AI126" s="14">
        <f t="shared" si="32"/>
        <v>5.8029230769230777E-4</v>
      </c>
      <c r="AJ126" s="14">
        <f t="shared" si="38"/>
        <v>1.2186138461538461E-2</v>
      </c>
      <c r="AK126" s="29">
        <v>26</v>
      </c>
      <c r="AL126" s="30"/>
      <c r="AM126" s="6"/>
      <c r="AN126" s="31">
        <v>0</v>
      </c>
      <c r="AO126" s="6">
        <f t="shared" si="33"/>
        <v>24.8</v>
      </c>
      <c r="AP126" s="74">
        <f t="shared" si="34"/>
        <v>1.2999999999999999E-2</v>
      </c>
    </row>
    <row r="127" spans="1:42" x14ac:dyDescent="0.3">
      <c r="C127" s="14"/>
      <c r="D127" s="14"/>
      <c r="E127" s="14"/>
      <c r="F127" s="34"/>
      <c r="G127" s="33">
        <f t="shared" si="1"/>
        <v>2.1724803516408429</v>
      </c>
      <c r="H127" s="6"/>
      <c r="I127" s="84"/>
      <c r="J127" t="s">
        <v>223</v>
      </c>
      <c r="K127" s="6">
        <v>8.8000000000000007</v>
      </c>
      <c r="L127" s="26">
        <f>L$126+K127</f>
        <v>892.75586574405463</v>
      </c>
      <c r="M127" s="6">
        <f t="shared" si="18"/>
        <v>1436.7512959999999</v>
      </c>
      <c r="N127" s="6">
        <f t="shared" si="35"/>
        <v>8.7999999999999545</v>
      </c>
      <c r="O127" s="6">
        <f t="shared" si="40"/>
        <v>14.162227199999927</v>
      </c>
      <c r="P127" s="6">
        <f t="shared" si="41"/>
        <v>37.600000000000023</v>
      </c>
      <c r="Q127" s="6">
        <f t="shared" si="26"/>
        <v>60.511334400000038</v>
      </c>
      <c r="R127" s="1">
        <v>6958</v>
      </c>
      <c r="S127" s="1">
        <v>878</v>
      </c>
      <c r="T127" s="1">
        <v>82</v>
      </c>
      <c r="U127" s="6">
        <f t="shared" si="14"/>
        <v>792</v>
      </c>
      <c r="V127" s="20">
        <v>1.2E-2</v>
      </c>
      <c r="W127" s="20">
        <v>8.2000000000000003E-2</v>
      </c>
      <c r="X127" s="21" t="s">
        <v>45</v>
      </c>
      <c r="Y127" s="22">
        <f t="shared" si="45"/>
        <v>8.3333333333333329E-2</v>
      </c>
      <c r="Z127" s="24"/>
      <c r="AA127" s="22"/>
      <c r="AB127" s="79">
        <f t="shared" si="27"/>
        <v>43630.173853347987</v>
      </c>
      <c r="AC127" s="79">
        <f t="shared" si="28"/>
        <v>43630.090520014652</v>
      </c>
      <c r="AD127" s="25">
        <f t="shared" si="36"/>
        <v>2.5384366813232191</v>
      </c>
      <c r="AE127" s="79">
        <f t="shared" si="29"/>
        <v>43630.173853347987</v>
      </c>
      <c r="AF127" s="79">
        <f t="shared" si="30"/>
        <v>43630.090520014652</v>
      </c>
      <c r="AG127" s="25">
        <f t="shared" si="37"/>
        <v>2.5384366813232191</v>
      </c>
      <c r="AH127" s="14">
        <f t="shared" si="31"/>
        <v>2.3603711999999877E-2</v>
      </c>
      <c r="AI127" s="14">
        <f t="shared" si="32"/>
        <v>1.180185599999994E-3</v>
      </c>
      <c r="AJ127" s="14">
        <f t="shared" si="38"/>
        <v>2.4783897599999872E-2</v>
      </c>
      <c r="AK127" s="29">
        <v>25</v>
      </c>
      <c r="AL127" s="30"/>
      <c r="AM127" s="6"/>
      <c r="AN127" s="31"/>
      <c r="AO127" s="6">
        <f t="shared" si="33"/>
        <v>25.2</v>
      </c>
      <c r="AP127" s="74">
        <f t="shared" si="34"/>
        <v>1.2E-2</v>
      </c>
    </row>
    <row r="128" spans="1:42" x14ac:dyDescent="0.3">
      <c r="C128" s="14"/>
      <c r="D128" s="14"/>
      <c r="E128" s="14"/>
      <c r="F128" s="34"/>
      <c r="G128" s="33">
        <f t="shared" si="1"/>
        <v>2.3179918716195971</v>
      </c>
      <c r="H128" s="6"/>
      <c r="I128" s="84"/>
      <c r="J128" t="s">
        <v>224</v>
      </c>
      <c r="K128" s="6">
        <v>11.9</v>
      </c>
      <c r="L128" s="26">
        <f t="shared" ref="L128:L135" si="50">L$126+K128</f>
        <v>895.85586574405465</v>
      </c>
      <c r="M128" s="6">
        <f t="shared" si="18"/>
        <v>1441.7402623999999</v>
      </c>
      <c r="N128" s="6">
        <f t="shared" si="35"/>
        <v>3.1000000000000227</v>
      </c>
      <c r="O128" s="6">
        <f t="shared" si="40"/>
        <v>4.9889664000000371</v>
      </c>
      <c r="P128" s="6">
        <f t="shared" si="41"/>
        <v>34.5</v>
      </c>
      <c r="Q128" s="6">
        <f t="shared" si="26"/>
        <v>55.522368</v>
      </c>
      <c r="R128" s="1">
        <v>6630</v>
      </c>
      <c r="S128" s="1">
        <v>5</v>
      </c>
      <c r="T128" s="1">
        <v>339</v>
      </c>
      <c r="U128" s="6">
        <f t="shared" ref="U128:U135" si="51">R128-R127</f>
        <v>-328</v>
      </c>
      <c r="V128" s="20">
        <v>-1.4999999999999999E-2</v>
      </c>
      <c r="W128" s="20">
        <v>1E-3</v>
      </c>
      <c r="X128" s="21" t="s">
        <v>45</v>
      </c>
      <c r="Y128" s="22">
        <f t="shared" si="45"/>
        <v>8.3333333333333329E-2</v>
      </c>
      <c r="Z128" s="24"/>
      <c r="AA128" s="22"/>
      <c r="AB128" s="79">
        <f t="shared" si="27"/>
        <v>43630.179916327987</v>
      </c>
      <c r="AC128" s="79">
        <f t="shared" si="28"/>
        <v>43630.096582994651</v>
      </c>
      <c r="AD128" s="25">
        <f t="shared" si="36"/>
        <v>2.5444996613223338</v>
      </c>
      <c r="AE128" s="79">
        <f t="shared" si="29"/>
        <v>43630.179916327987</v>
      </c>
      <c r="AF128" s="79">
        <f t="shared" si="30"/>
        <v>43630.096582994651</v>
      </c>
      <c r="AG128" s="25">
        <f t="shared" si="37"/>
        <v>2.5444996613223338</v>
      </c>
      <c r="AH128" s="14">
        <f t="shared" si="31"/>
        <v>5.7742666666667089E-3</v>
      </c>
      <c r="AI128" s="14">
        <f t="shared" si="32"/>
        <v>2.8871333333333545E-4</v>
      </c>
      <c r="AJ128" s="14">
        <f t="shared" si="38"/>
        <v>6.0629800000000442E-3</v>
      </c>
      <c r="AK128" s="29">
        <v>36</v>
      </c>
      <c r="AL128" s="30"/>
      <c r="AM128" s="6"/>
      <c r="AN128" s="31"/>
      <c r="AO128" s="6">
        <f t="shared" si="33"/>
        <v>38.25</v>
      </c>
      <c r="AP128" s="74">
        <f t="shared" si="34"/>
        <v>-1.4999999999999999E-2</v>
      </c>
    </row>
    <row r="129" spans="1:42" x14ac:dyDescent="0.3">
      <c r="C129" s="14"/>
      <c r="D129" s="14"/>
      <c r="E129" s="14"/>
      <c r="F129" s="34"/>
      <c r="G129" s="33">
        <f t="shared" si="1"/>
        <v>3.2755515516037121</v>
      </c>
      <c r="H129" s="6"/>
      <c r="I129" s="84"/>
      <c r="J129" t="s">
        <v>226</v>
      </c>
      <c r="K129" s="6">
        <v>22.1</v>
      </c>
      <c r="L129" s="26">
        <f t="shared" si="50"/>
        <v>906.0558657440547</v>
      </c>
      <c r="M129" s="6">
        <f t="shared" si="18"/>
        <v>1458.1555712000002</v>
      </c>
      <c r="N129" s="6">
        <f t="shared" si="35"/>
        <v>10.200000000000045</v>
      </c>
      <c r="O129" s="6">
        <f t="shared" si="40"/>
        <v>16.415308800000073</v>
      </c>
      <c r="P129" s="6">
        <f t="shared" si="41"/>
        <v>24.299999999999955</v>
      </c>
      <c r="Q129" s="6">
        <f t="shared" si="26"/>
        <v>39.107059199999931</v>
      </c>
      <c r="R129" s="1">
        <v>7932</v>
      </c>
      <c r="S129" s="1">
        <v>1338</v>
      </c>
      <c r="T129" s="1">
        <v>54</v>
      </c>
      <c r="U129" s="6">
        <f t="shared" si="51"/>
        <v>1302</v>
      </c>
      <c r="V129" s="20">
        <v>2.7E-2</v>
      </c>
      <c r="W129" s="20">
        <v>7.5999999999999998E-2</v>
      </c>
      <c r="X129" s="21" t="s">
        <v>45</v>
      </c>
      <c r="Y129" s="22">
        <f t="shared" si="45"/>
        <v>8.3333333333333329E-2</v>
      </c>
      <c r="Z129" s="24"/>
      <c r="AA129" s="22"/>
      <c r="AB129" s="79">
        <f t="shared" si="27"/>
        <v>43630.219814647986</v>
      </c>
      <c r="AC129" s="79">
        <f t="shared" si="28"/>
        <v>43630.13648131465</v>
      </c>
      <c r="AD129" s="25">
        <f t="shared" si="36"/>
        <v>2.584397981321672</v>
      </c>
      <c r="AE129" s="79">
        <f t="shared" si="29"/>
        <v>43630.219814647986</v>
      </c>
      <c r="AF129" s="79">
        <f t="shared" si="30"/>
        <v>43630.13648131465</v>
      </c>
      <c r="AG129" s="25">
        <f t="shared" si="37"/>
        <v>2.584397981321672</v>
      </c>
      <c r="AH129" s="14">
        <f t="shared" si="31"/>
        <v>3.7998400000000168E-2</v>
      </c>
      <c r="AI129" s="14">
        <f t="shared" si="32"/>
        <v>1.8999200000000085E-3</v>
      </c>
      <c r="AJ129" s="14">
        <f t="shared" si="38"/>
        <v>3.9898320000000174E-2</v>
      </c>
      <c r="AK129" s="29">
        <v>18</v>
      </c>
      <c r="AL129" s="30"/>
      <c r="AM129" s="6"/>
      <c r="AN129" s="31"/>
      <c r="AO129" s="6">
        <f t="shared" si="33"/>
        <v>19.2</v>
      </c>
      <c r="AP129" s="74">
        <f t="shared" si="34"/>
        <v>2.7E-2</v>
      </c>
    </row>
    <row r="130" spans="1:42" x14ac:dyDescent="0.3">
      <c r="C130" s="14"/>
      <c r="D130" s="14"/>
      <c r="E130" s="14"/>
      <c r="F130" s="34"/>
      <c r="G130" s="33">
        <f t="shared" si="1"/>
        <v>3.4045108274440281</v>
      </c>
      <c r="H130" s="6"/>
      <c r="I130" s="84"/>
      <c r="J130" t="s">
        <v>227</v>
      </c>
      <c r="K130" s="6">
        <v>25</v>
      </c>
      <c r="L130" s="26">
        <f t="shared" si="50"/>
        <v>908.95586574405468</v>
      </c>
      <c r="M130" s="6">
        <f t="shared" si="18"/>
        <v>1462.8226688</v>
      </c>
      <c r="N130" s="6">
        <f t="shared" si="35"/>
        <v>2.8999999999999773</v>
      </c>
      <c r="O130" s="6">
        <f t="shared" si="40"/>
        <v>4.6670975999999635</v>
      </c>
      <c r="P130" s="6">
        <f t="shared" si="41"/>
        <v>21.399999999999977</v>
      </c>
      <c r="Q130" s="6">
        <f t="shared" si="26"/>
        <v>34.439961599999968</v>
      </c>
      <c r="R130" s="1">
        <v>7954</v>
      </c>
      <c r="S130" s="1">
        <v>39</v>
      </c>
      <c r="T130" s="1">
        <v>408</v>
      </c>
      <c r="U130" s="6">
        <f t="shared" si="51"/>
        <v>22</v>
      </c>
      <c r="V130" s="20">
        <v>-2.5000000000000001E-2</v>
      </c>
      <c r="W130" s="20">
        <v>1.4E-2</v>
      </c>
      <c r="X130" s="21" t="s">
        <v>45</v>
      </c>
      <c r="Y130" s="22">
        <f t="shared" si="45"/>
        <v>8.3333333333333329E-2</v>
      </c>
      <c r="Z130" s="24"/>
      <c r="AA130" s="22"/>
      <c r="AB130" s="79">
        <f t="shared" si="27"/>
        <v>43630.225187951146</v>
      </c>
      <c r="AC130" s="79">
        <f t="shared" si="28"/>
        <v>43630.14185461781</v>
      </c>
      <c r="AD130" s="25">
        <f t="shared" si="36"/>
        <v>2.5897712844816851</v>
      </c>
      <c r="AE130" s="79">
        <f t="shared" si="29"/>
        <v>43630.225187951146</v>
      </c>
      <c r="AF130" s="79">
        <f t="shared" si="30"/>
        <v>43630.14185461781</v>
      </c>
      <c r="AG130" s="25">
        <f t="shared" si="37"/>
        <v>2.5897712844816851</v>
      </c>
      <c r="AH130" s="14">
        <f t="shared" si="31"/>
        <v>5.1174315789473289E-3</v>
      </c>
      <c r="AI130" s="14">
        <f t="shared" si="32"/>
        <v>2.5587157894736646E-4</v>
      </c>
      <c r="AJ130" s="14">
        <f t="shared" si="38"/>
        <v>5.373303157894695E-3</v>
      </c>
      <c r="AK130" s="29">
        <v>38</v>
      </c>
      <c r="AL130" s="30"/>
      <c r="AM130" s="6"/>
      <c r="AN130" s="31"/>
      <c r="AO130" s="6">
        <f t="shared" si="33"/>
        <v>43.75</v>
      </c>
      <c r="AP130" s="74">
        <f t="shared" si="34"/>
        <v>-2.5000000000000001E-2</v>
      </c>
    </row>
    <row r="131" spans="1:42" x14ac:dyDescent="0.3">
      <c r="C131" s="14"/>
      <c r="D131" s="14"/>
      <c r="E131" s="14"/>
      <c r="F131" s="34"/>
      <c r="G131" s="33">
        <f t="shared" si="1"/>
        <v>3.6673703474225476</v>
      </c>
      <c r="H131" s="6"/>
      <c r="I131" s="84"/>
      <c r="J131" t="s">
        <v>225</v>
      </c>
      <c r="K131" s="6">
        <v>30.6</v>
      </c>
      <c r="L131" s="26">
        <f t="shared" si="50"/>
        <v>914.5558657440547</v>
      </c>
      <c r="M131" s="6">
        <f t="shared" si="18"/>
        <v>1471.8349952000001</v>
      </c>
      <c r="N131" s="6">
        <f t="shared" si="35"/>
        <v>5.6000000000000227</v>
      </c>
      <c r="O131" s="6">
        <f t="shared" si="40"/>
        <v>9.0123264000000365</v>
      </c>
      <c r="P131" s="6">
        <f t="shared" si="41"/>
        <v>15.799999999999955</v>
      </c>
      <c r="Q131" s="6">
        <f t="shared" si="26"/>
        <v>25.42763519999993</v>
      </c>
      <c r="R131" s="1">
        <v>8418</v>
      </c>
      <c r="S131" s="1">
        <v>864</v>
      </c>
      <c r="T131" s="1">
        <v>37</v>
      </c>
      <c r="U131" s="6">
        <f t="shared" si="51"/>
        <v>464</v>
      </c>
      <c r="V131" s="20">
        <v>-1.4999999999999999E-2</v>
      </c>
      <c r="W131" s="20">
        <v>2.9000000000000001E-2</v>
      </c>
      <c r="X131" s="21" t="s">
        <v>45</v>
      </c>
      <c r="Y131" s="22">
        <f t="shared" si="45"/>
        <v>8.3333333333333329E-2</v>
      </c>
      <c r="Z131" s="24"/>
      <c r="AA131" s="22"/>
      <c r="AB131" s="79">
        <f t="shared" si="27"/>
        <v>43630.236140431145</v>
      </c>
      <c r="AC131" s="79">
        <f t="shared" si="28"/>
        <v>43630.152807097809</v>
      </c>
      <c r="AD131" s="25">
        <f t="shared" si="36"/>
        <v>2.6007237644807901</v>
      </c>
      <c r="AE131" s="79">
        <f t="shared" si="29"/>
        <v>43630.236140431145</v>
      </c>
      <c r="AF131" s="79">
        <f t="shared" si="30"/>
        <v>43630.152807097809</v>
      </c>
      <c r="AG131" s="25">
        <f t="shared" si="37"/>
        <v>2.6007237644807901</v>
      </c>
      <c r="AH131" s="14">
        <f t="shared" si="31"/>
        <v>1.0430933333333376E-2</v>
      </c>
      <c r="AI131" s="14">
        <f t="shared" si="32"/>
        <v>5.2154666666666882E-4</v>
      </c>
      <c r="AJ131" s="14">
        <f t="shared" si="38"/>
        <v>1.0952480000000046E-2</v>
      </c>
      <c r="AK131" s="29">
        <v>36</v>
      </c>
      <c r="AL131" s="30"/>
      <c r="AM131" s="6"/>
      <c r="AN131" s="31"/>
      <c r="AO131" s="6">
        <f t="shared" si="33"/>
        <v>38.25</v>
      </c>
      <c r="AP131" s="74">
        <f t="shared" si="34"/>
        <v>-1.4999999999999999E-2</v>
      </c>
    </row>
    <row r="132" spans="1:42" x14ac:dyDescent="0.3">
      <c r="C132" s="14"/>
      <c r="D132" s="14"/>
      <c r="E132" s="14"/>
      <c r="F132" s="34"/>
      <c r="G132" s="33">
        <f t="shared" si="1"/>
        <v>3.8175757874851115</v>
      </c>
      <c r="H132" s="6"/>
      <c r="I132" s="84"/>
      <c r="J132" t="s">
        <v>228</v>
      </c>
      <c r="K132" s="6">
        <v>33.799999999999997</v>
      </c>
      <c r="L132" s="26">
        <f t="shared" si="50"/>
        <v>917.75586574405463</v>
      </c>
      <c r="M132" s="6">
        <f t="shared" si="18"/>
        <v>1476.9848959999999</v>
      </c>
      <c r="N132" s="6">
        <f t="shared" si="35"/>
        <v>3.1999999999999318</v>
      </c>
      <c r="O132" s="6">
        <f t="shared" si="40"/>
        <v>5.1499007999998909</v>
      </c>
      <c r="P132" s="6">
        <f t="shared" si="41"/>
        <v>12.600000000000023</v>
      </c>
      <c r="Q132" s="6">
        <f t="shared" si="26"/>
        <v>20.277734400000039</v>
      </c>
      <c r="R132" s="1">
        <v>8224</v>
      </c>
      <c r="S132" s="1">
        <v>90</v>
      </c>
      <c r="T132" s="1">
        <v>290</v>
      </c>
      <c r="U132" s="6">
        <f t="shared" si="51"/>
        <v>-194</v>
      </c>
      <c r="V132" s="20">
        <v>-1.2999999999999999E-2</v>
      </c>
      <c r="W132" s="20">
        <v>0.03</v>
      </c>
      <c r="X132" s="21" t="s">
        <v>45</v>
      </c>
      <c r="Y132" s="22">
        <f t="shared" si="45"/>
        <v>8.3333333333333329E-2</v>
      </c>
      <c r="Z132" s="24"/>
      <c r="AA132" s="22"/>
      <c r="AB132" s="79">
        <f t="shared" si="27"/>
        <v>43630.242398991148</v>
      </c>
      <c r="AC132" s="79">
        <f t="shared" si="28"/>
        <v>43630.159065657812</v>
      </c>
      <c r="AD132" s="25">
        <f t="shared" si="36"/>
        <v>2.606982324483397</v>
      </c>
      <c r="AE132" s="79">
        <f t="shared" si="29"/>
        <v>43630.242398991148</v>
      </c>
      <c r="AF132" s="79">
        <f t="shared" si="30"/>
        <v>43630.159065657812</v>
      </c>
      <c r="AG132" s="25">
        <f t="shared" si="37"/>
        <v>2.606982324483397</v>
      </c>
      <c r="AH132" s="14">
        <f t="shared" si="31"/>
        <v>5.9605333333332079E-3</v>
      </c>
      <c r="AI132" s="14">
        <f t="shared" si="32"/>
        <v>2.9802666666666042E-4</v>
      </c>
      <c r="AJ132" s="14">
        <f t="shared" si="38"/>
        <v>6.258559999999868E-3</v>
      </c>
      <c r="AK132" s="29">
        <v>36</v>
      </c>
      <c r="AL132" s="30"/>
      <c r="AM132" s="6"/>
      <c r="AN132" s="31"/>
      <c r="AO132" s="6">
        <f t="shared" si="33"/>
        <v>37.15</v>
      </c>
      <c r="AP132" s="74">
        <f t="shared" si="34"/>
        <v>-1.2999999999999999E-2</v>
      </c>
    </row>
    <row r="133" spans="1:42" x14ac:dyDescent="0.3">
      <c r="C133" s="14"/>
      <c r="D133" s="14"/>
      <c r="E133" s="14"/>
      <c r="F133" s="34"/>
      <c r="G133" s="33">
        <f t="shared" si="1"/>
        <v>4.2273550034151413</v>
      </c>
      <c r="H133" s="6"/>
      <c r="I133" s="84"/>
      <c r="J133" t="s">
        <v>229</v>
      </c>
      <c r="K133" s="6">
        <v>43.5</v>
      </c>
      <c r="L133" s="26">
        <f t="shared" si="50"/>
        <v>927.45586574405468</v>
      </c>
      <c r="M133" s="6">
        <f t="shared" si="18"/>
        <v>1492.5955328</v>
      </c>
      <c r="N133" s="6">
        <f t="shared" si="35"/>
        <v>9.7000000000000455</v>
      </c>
      <c r="O133" s="6">
        <f t="shared" si="40"/>
        <v>15.610636800000075</v>
      </c>
      <c r="P133" s="6">
        <f t="shared" si="41"/>
        <v>2.8999999999999773</v>
      </c>
      <c r="Q133" s="6">
        <f t="shared" si="26"/>
        <v>4.6670975999999635</v>
      </c>
      <c r="R133" s="1">
        <v>6482</v>
      </c>
      <c r="S133" s="1">
        <v>15</v>
      </c>
      <c r="T133" s="1">
        <v>1747</v>
      </c>
      <c r="U133" s="6">
        <f t="shared" si="51"/>
        <v>-1742</v>
      </c>
      <c r="V133" s="20">
        <v>-3.1E-2</v>
      </c>
      <c r="W133" s="20">
        <v>1.4E-2</v>
      </c>
      <c r="X133" s="21" t="s">
        <v>45</v>
      </c>
      <c r="Y133" s="22">
        <f t="shared" si="45"/>
        <v>8.3333333333333329E-2</v>
      </c>
      <c r="Z133" s="24"/>
      <c r="AA133" s="22"/>
      <c r="AB133" s="79">
        <f t="shared" ref="AB133:AB135" si="52">AB132+AJ133</f>
        <v>43630.259473125145</v>
      </c>
      <c r="AC133" s="79">
        <f t="shared" ref="AC133:AC135" si="53">AB133-Y133</f>
        <v>43630.176139791809</v>
      </c>
      <c r="AD133" s="25">
        <f t="shared" si="36"/>
        <v>2.6240564584804815</v>
      </c>
      <c r="AE133" s="79">
        <f t="shared" ref="AE133:AE135" si="54">IF(ISBLANK(Z133),AE132+AJ133,Z133)</f>
        <v>43630.259473125145</v>
      </c>
      <c r="AF133" s="79">
        <f t="shared" ref="AF133:AF135" si="55">AE133-Y133</f>
        <v>43630.176139791809</v>
      </c>
      <c r="AG133" s="25">
        <f t="shared" si="37"/>
        <v>2.6240564584804815</v>
      </c>
      <c r="AH133" s="14">
        <f t="shared" ref="AH133:AH135" si="56">(O133/IF(ISBLANK(AK133),$AK$2,AK133))/24</f>
        <v>1.6261080000000077E-2</v>
      </c>
      <c r="AI133" s="14">
        <f t="shared" ref="AI133:AI135" si="57">(AM133+AN133)/24/60+AH133*IF(ISBLANK(AL133),$AL$2,AL133)</f>
        <v>8.1305400000000392E-4</v>
      </c>
      <c r="AJ133" s="14">
        <f t="shared" si="38"/>
        <v>1.7074134000000081E-2</v>
      </c>
      <c r="AK133" s="29">
        <v>40</v>
      </c>
      <c r="AL133" s="30"/>
      <c r="AM133" s="6"/>
      <c r="AN133" s="31"/>
      <c r="AO133" s="6">
        <f t="shared" ref="AO133:AO135" si="58">$AK$2-IF(V133&lt;0, 550, 400)*V133</f>
        <v>47.05</v>
      </c>
      <c r="AP133" s="74">
        <f t="shared" ref="AP133:AP135" si="59">V133</f>
        <v>-3.1E-2</v>
      </c>
    </row>
    <row r="134" spans="1:42" x14ac:dyDescent="0.3">
      <c r="C134" s="14"/>
      <c r="D134" s="14"/>
      <c r="E134" s="14"/>
      <c r="F134" s="34"/>
      <c r="G134" s="33">
        <f t="shared" si="1"/>
        <v>4.2667839313508011</v>
      </c>
      <c r="H134" s="6"/>
      <c r="I134" s="84"/>
      <c r="J134" t="s">
        <v>202</v>
      </c>
      <c r="K134" s="6">
        <v>44.2</v>
      </c>
      <c r="L134" s="26">
        <f t="shared" si="50"/>
        <v>928.15586574405472</v>
      </c>
      <c r="M134" s="6">
        <f t="shared" si="18"/>
        <v>1493.7220736000002</v>
      </c>
      <c r="N134" s="6">
        <f t="shared" ref="N134:N135" si="60">L134-L133</f>
        <v>0.70000000000004547</v>
      </c>
      <c r="O134" s="6">
        <f t="shared" si="40"/>
        <v>1.1265408000000732</v>
      </c>
      <c r="P134" s="6">
        <f t="shared" si="41"/>
        <v>2.1999999999999318</v>
      </c>
      <c r="Q134" s="6">
        <f t="shared" si="26"/>
        <v>3.5405567999998904</v>
      </c>
      <c r="R134" s="1">
        <v>6472</v>
      </c>
      <c r="S134" s="1">
        <v>10</v>
      </c>
      <c r="T134" s="1">
        <v>11</v>
      </c>
      <c r="U134" s="6">
        <f t="shared" si="51"/>
        <v>-10</v>
      </c>
      <c r="V134" s="20">
        <v>0</v>
      </c>
      <c r="W134" s="20">
        <v>0</v>
      </c>
      <c r="X134" s="21" t="s">
        <v>45</v>
      </c>
      <c r="Y134" s="22">
        <f t="shared" si="45"/>
        <v>8.3333333333333329E-2</v>
      </c>
      <c r="Z134" s="24"/>
      <c r="AA134" s="22"/>
      <c r="AB134" s="79">
        <f t="shared" si="52"/>
        <v>43630.261115997142</v>
      </c>
      <c r="AC134" s="79">
        <f t="shared" si="53"/>
        <v>43630.177782663806</v>
      </c>
      <c r="AD134" s="25">
        <f t="shared" ref="AD134:AD135" si="61">AB134-AB$4</f>
        <v>2.6256993304778007</v>
      </c>
      <c r="AE134" s="79">
        <f t="shared" si="54"/>
        <v>43630.261115997142</v>
      </c>
      <c r="AF134" s="79">
        <f t="shared" si="55"/>
        <v>43630.177782663806</v>
      </c>
      <c r="AG134" s="25">
        <f t="shared" ref="AG134:AG135" si="62">AE134-AE$4</f>
        <v>2.6256993304778007</v>
      </c>
      <c r="AH134" s="14">
        <f t="shared" si="56"/>
        <v>1.5646400000001017E-3</v>
      </c>
      <c r="AI134" s="14">
        <f t="shared" si="57"/>
        <v>7.8232000000005088E-5</v>
      </c>
      <c r="AJ134" s="14">
        <f t="shared" ref="AJ134:AJ135" si="63">AH134+AI134</f>
        <v>1.6428720000001068E-3</v>
      </c>
      <c r="AK134" s="29"/>
      <c r="AL134" s="30"/>
      <c r="AM134" s="6"/>
      <c r="AN134" s="31"/>
      <c r="AO134" s="6">
        <f t="shared" si="58"/>
        <v>30</v>
      </c>
      <c r="AP134" s="74">
        <f t="shared" si="59"/>
        <v>0</v>
      </c>
    </row>
    <row r="135" spans="1:42" x14ac:dyDescent="0.3">
      <c r="A135" t="s">
        <v>26</v>
      </c>
      <c r="B135">
        <v>1</v>
      </c>
      <c r="C135" s="14">
        <v>0.10833333333333334</v>
      </c>
      <c r="D135" s="14">
        <f>SUM(AJ127:AJ135)</f>
        <v>0.12172775675789459</v>
      </c>
      <c r="E135" s="14"/>
      <c r="G135" s="33">
        <f t="shared" si="1"/>
        <v>4.4991329713957384</v>
      </c>
      <c r="H135" s="6"/>
      <c r="I135" s="84"/>
      <c r="J135" t="s">
        <v>41</v>
      </c>
      <c r="K135" s="6">
        <v>46.4</v>
      </c>
      <c r="L135" s="26">
        <f t="shared" si="50"/>
        <v>930.35586574405465</v>
      </c>
      <c r="M135" s="6">
        <f t="shared" si="18"/>
        <v>1497.2626304</v>
      </c>
      <c r="N135" s="6">
        <f t="shared" si="60"/>
        <v>2.1999999999999318</v>
      </c>
      <c r="O135" s="6">
        <f t="shared" si="40"/>
        <v>3.5405567999998904</v>
      </c>
      <c r="P135" s="6">
        <f t="shared" si="41"/>
        <v>0</v>
      </c>
      <c r="Q135" s="6">
        <f t="shared" si="26"/>
        <v>0</v>
      </c>
      <c r="R135" s="1">
        <v>6851</v>
      </c>
      <c r="S135" s="1">
        <v>376</v>
      </c>
      <c r="T135" s="1">
        <v>2</v>
      </c>
      <c r="U135" s="6">
        <f t="shared" si="51"/>
        <v>379</v>
      </c>
      <c r="V135" s="20">
        <v>2.5999999999999999E-2</v>
      </c>
      <c r="W135" s="20">
        <v>7.3999999999999996E-2</v>
      </c>
      <c r="X135" s="21" t="s">
        <v>45</v>
      </c>
      <c r="Y135" s="22">
        <f t="shared" si="45"/>
        <v>8.3333333333333329E-2</v>
      </c>
      <c r="Z135" s="24"/>
      <c r="AA135" s="22"/>
      <c r="AB135" s="79">
        <f t="shared" si="52"/>
        <v>43630.270797207144</v>
      </c>
      <c r="AC135" s="79">
        <f t="shared" si="53"/>
        <v>43630.187463873808</v>
      </c>
      <c r="AD135" s="25">
        <f t="shared" si="61"/>
        <v>2.6353805404796731</v>
      </c>
      <c r="AE135" s="79">
        <f t="shared" si="54"/>
        <v>43630.270797207144</v>
      </c>
      <c r="AF135" s="79">
        <f t="shared" si="55"/>
        <v>43630.187463873808</v>
      </c>
      <c r="AG135" s="25">
        <f t="shared" si="62"/>
        <v>2.6353805404796731</v>
      </c>
      <c r="AH135" s="14">
        <f t="shared" si="56"/>
        <v>9.2201999999997151E-3</v>
      </c>
      <c r="AI135" s="14">
        <f t="shared" si="57"/>
        <v>4.6100999999998578E-4</v>
      </c>
      <c r="AJ135" s="14">
        <f t="shared" si="63"/>
        <v>9.6812099999997007E-3</v>
      </c>
      <c r="AK135" s="29">
        <v>16</v>
      </c>
      <c r="AL135" s="30"/>
      <c r="AM135" s="6"/>
      <c r="AN135" s="31"/>
      <c r="AO135" s="6">
        <f t="shared" si="58"/>
        <v>19.600000000000001</v>
      </c>
      <c r="AP135" s="74">
        <f t="shared" si="59"/>
        <v>2.5999999999999999E-2</v>
      </c>
    </row>
    <row r="136" spans="1:42" x14ac:dyDescent="0.3">
      <c r="B136">
        <v>1</v>
      </c>
      <c r="L136" s="6"/>
      <c r="M136" s="6"/>
      <c r="N136" s="6"/>
      <c r="O136" s="6"/>
      <c r="P136" s="6"/>
      <c r="Q136" s="6"/>
      <c r="R136" s="6"/>
      <c r="S136" s="1"/>
      <c r="T136" s="1"/>
      <c r="U136" s="1"/>
      <c r="V136" s="20"/>
      <c r="W136" s="20"/>
      <c r="X136" s="21"/>
      <c r="Y136" s="20"/>
      <c r="Z136" s="20"/>
      <c r="AA136" s="20"/>
      <c r="AB136" s="20"/>
      <c r="AC136" s="20"/>
      <c r="AD136" s="20"/>
      <c r="AE136" s="20"/>
      <c r="AF136" s="20"/>
      <c r="AG136" s="20"/>
      <c r="AH136" s="14">
        <f>SUM(AH5:AH135)</f>
        <v>2.2437156888725558</v>
      </c>
      <c r="AI136" s="14">
        <f>SUM(AI5:AI135)</f>
        <v>0.39166485160441222</v>
      </c>
      <c r="AJ136" s="14">
        <f>SUM(AJ5:AJ135)</f>
        <v>2.635380540476969</v>
      </c>
      <c r="AK136" s="14"/>
      <c r="AL136" s="14"/>
      <c r="AM136" s="14"/>
      <c r="AN136" s="14">
        <f>SUM(AN5:AN135)/60/24</f>
        <v>0.25</v>
      </c>
    </row>
    <row r="137" spans="1:42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t="s">
        <v>4</v>
      </c>
      <c r="M137" s="6"/>
      <c r="N137" s="6"/>
      <c r="O137" s="6"/>
      <c r="P137" s="6"/>
      <c r="Q137" s="6"/>
      <c r="R137" s="6"/>
      <c r="S137" s="1"/>
      <c r="T137" s="1"/>
      <c r="U137" s="1"/>
      <c r="V137" s="20"/>
      <c r="W137" s="20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</row>
    <row r="138" spans="1:42" x14ac:dyDescent="0.3">
      <c r="M138" s="6"/>
      <c r="N138" s="6"/>
      <c r="O138" s="6"/>
      <c r="P138" s="6"/>
      <c r="Q138" s="6"/>
      <c r="R138" s="6"/>
      <c r="S138" s="1"/>
      <c r="T138" s="1"/>
      <c r="U138" s="1"/>
      <c r="V138" s="20"/>
      <c r="W138" s="20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42" x14ac:dyDescent="0.3">
      <c r="M139" s="6"/>
      <c r="N139" s="6"/>
      <c r="O139" s="6"/>
      <c r="P139" s="6"/>
      <c r="Q139" s="6"/>
      <c r="R139" s="6"/>
      <c r="S139" s="1"/>
      <c r="T139" s="1"/>
      <c r="U139" s="1"/>
      <c r="V139" s="20"/>
      <c r="W139" s="20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42" x14ac:dyDescent="0.3">
      <c r="M140" s="6"/>
      <c r="N140" s="6"/>
      <c r="O140" s="6"/>
      <c r="P140" s="6"/>
      <c r="Q140" s="6"/>
      <c r="R140" s="6"/>
      <c r="S140" s="1"/>
      <c r="T140" s="1"/>
      <c r="U140" s="1"/>
      <c r="V140" s="20"/>
      <c r="W140" s="20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42" x14ac:dyDescent="0.3">
      <c r="M141" s="6"/>
      <c r="N141" s="6"/>
      <c r="O141" s="6"/>
      <c r="P141" s="6"/>
      <c r="Q141" s="6"/>
      <c r="R141" s="6"/>
      <c r="S141" s="1"/>
      <c r="T141" s="1"/>
      <c r="U141" s="1"/>
      <c r="V141" s="20"/>
      <c r="W141" s="20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42" x14ac:dyDescent="0.3">
      <c r="M142" s="6"/>
      <c r="N142" s="6"/>
      <c r="O142" s="6"/>
      <c r="P142" s="6"/>
      <c r="Q142" s="6"/>
      <c r="R142" s="6"/>
      <c r="S142" s="1"/>
      <c r="T142" s="1"/>
      <c r="U142" s="1"/>
      <c r="V142" s="20"/>
      <c r="W142" s="20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42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M143" s="6"/>
      <c r="N143" s="6"/>
      <c r="O143" s="6"/>
      <c r="P143" s="6"/>
      <c r="Q143" s="6"/>
      <c r="R143" s="6"/>
      <c r="S143" s="1"/>
      <c r="T143" s="1"/>
      <c r="U143" s="1"/>
      <c r="V143" s="20"/>
      <c r="W143" s="20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4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M144" s="6"/>
      <c r="N144" s="6"/>
      <c r="O144" s="6"/>
      <c r="P144" s="6"/>
      <c r="Q144" s="6"/>
      <c r="R144" s="6"/>
      <c r="S144" s="1"/>
      <c r="T144" s="1"/>
      <c r="U144" s="1"/>
      <c r="V144" s="20"/>
      <c r="W144" s="20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x14ac:dyDescent="0.3">
      <c r="M145" s="6"/>
      <c r="N145" s="6"/>
      <c r="O145" s="6"/>
      <c r="P145" s="6"/>
      <c r="Q145" s="6"/>
      <c r="R145" s="6"/>
      <c r="S145" s="1"/>
      <c r="T145" s="1"/>
      <c r="U145" s="1"/>
      <c r="V145" s="20"/>
      <c r="W145" s="20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L146" s="6"/>
      <c r="M146" s="6"/>
      <c r="N146" s="6"/>
      <c r="O146" s="6"/>
      <c r="P146" s="6"/>
      <c r="Q146" s="6"/>
      <c r="R146" s="6"/>
      <c r="S146" s="1"/>
      <c r="T146" s="1"/>
      <c r="U146" s="1"/>
      <c r="V146" s="20"/>
      <c r="W146" s="20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M147" s="6"/>
      <c r="N147" s="6"/>
      <c r="O147" s="6"/>
      <c r="P147" s="6"/>
      <c r="Q147" s="6"/>
      <c r="R147" s="6"/>
      <c r="S147" s="1"/>
      <c r="T147" s="1"/>
      <c r="U147" s="1"/>
      <c r="V147" s="20"/>
      <c r="W147" s="20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M148" s="6"/>
      <c r="N148" s="6"/>
      <c r="O148" s="6"/>
      <c r="P148" s="6"/>
      <c r="Q148" s="6"/>
      <c r="R148" s="6"/>
      <c r="S148" s="1"/>
      <c r="T148" s="1"/>
      <c r="U148" s="1"/>
      <c r="V148" s="20"/>
      <c r="W148" s="20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L149" s="6"/>
      <c r="M149" s="6"/>
      <c r="N149" s="6"/>
      <c r="O149" s="6"/>
      <c r="P149" s="6"/>
      <c r="Q149" s="6"/>
      <c r="R149" s="6"/>
      <c r="S149" s="1"/>
      <c r="T149" s="1"/>
      <c r="U149" s="1"/>
      <c r="V149" s="20"/>
      <c r="W149" s="20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M150" s="6"/>
      <c r="N150" s="6"/>
      <c r="O150" s="6"/>
      <c r="P150" s="6"/>
      <c r="Q150" s="6"/>
      <c r="R150" s="6"/>
      <c r="S150" s="1"/>
      <c r="T150" s="1"/>
      <c r="U150" s="1"/>
      <c r="V150" s="20"/>
      <c r="W150" s="20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M151" s="6"/>
      <c r="N151" s="6"/>
      <c r="O151" s="6"/>
      <c r="P151" s="6"/>
      <c r="Q151" s="6"/>
      <c r="R151" s="6"/>
      <c r="S151" s="1"/>
      <c r="T151" s="1"/>
      <c r="U151" s="1"/>
      <c r="V151" s="20"/>
      <c r="W151" s="20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M152" s="6"/>
      <c r="N152" s="6"/>
      <c r="O152" s="6"/>
      <c r="P152" s="6"/>
      <c r="Q152" s="6"/>
      <c r="R152" s="6"/>
      <c r="S152" s="1"/>
      <c r="T152" s="1"/>
      <c r="U152" s="1"/>
      <c r="V152" s="20"/>
      <c r="W152" s="20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x14ac:dyDescent="0.3">
      <c r="L153" s="6"/>
      <c r="M153" s="6"/>
      <c r="N153" s="6"/>
      <c r="O153" s="6"/>
      <c r="P153" s="6"/>
      <c r="Q153" s="6"/>
      <c r="R153" s="6"/>
      <c r="S153" s="1"/>
      <c r="T153" s="1"/>
      <c r="U153" s="1"/>
      <c r="V153" s="20"/>
      <c r="W153" s="20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x14ac:dyDescent="0.3">
      <c r="L154" s="6"/>
      <c r="M154" s="6"/>
      <c r="N154" s="6"/>
      <c r="O154" s="6"/>
      <c r="P154" s="6"/>
      <c r="Q154" s="6"/>
      <c r="R154" s="6"/>
      <c r="S154" s="1"/>
      <c r="T154" s="1"/>
      <c r="U154" s="1"/>
      <c r="V154" s="20"/>
      <c r="W154" s="20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L155" s="6"/>
      <c r="M155" s="6"/>
      <c r="N155" s="6"/>
      <c r="O155" s="6"/>
      <c r="P155" s="6"/>
      <c r="Q155" s="6"/>
      <c r="R155" s="6"/>
      <c r="S155" s="1"/>
      <c r="T155" s="1"/>
      <c r="U155" s="1"/>
      <c r="V155" s="20"/>
      <c r="W155" s="20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L156" s="6"/>
      <c r="M156" s="6"/>
      <c r="N156" s="6"/>
      <c r="O156" s="6"/>
      <c r="P156" s="6"/>
      <c r="Q156" s="6"/>
      <c r="R156" s="6"/>
      <c r="S156" s="1"/>
      <c r="T156" s="1"/>
      <c r="U156" s="1"/>
      <c r="V156" s="20"/>
      <c r="W156" s="20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x14ac:dyDescent="0.3">
      <c r="L157" s="6"/>
      <c r="M157" s="6"/>
      <c r="N157" s="6"/>
      <c r="O157" s="6"/>
      <c r="P157" s="6"/>
      <c r="Q157" s="6"/>
      <c r="R157" s="6"/>
      <c r="S157" s="1"/>
      <c r="T157" s="1"/>
      <c r="U157" s="1"/>
      <c r="V157" s="20"/>
      <c r="W157" s="20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x14ac:dyDescent="0.3">
      <c r="M158" s="6"/>
      <c r="N158" s="6"/>
      <c r="O158" s="6"/>
      <c r="P158" s="6"/>
      <c r="Q158" s="6"/>
      <c r="R158" s="6"/>
      <c r="S158" s="1"/>
      <c r="T158" s="1"/>
      <c r="U158" s="1"/>
      <c r="V158" s="20"/>
      <c r="W158" s="20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L159" s="6"/>
      <c r="M159" s="6"/>
      <c r="N159" s="6"/>
      <c r="O159" s="6"/>
      <c r="P159" s="6"/>
      <c r="Q159" s="6"/>
      <c r="R159" s="6"/>
      <c r="S159" s="1"/>
      <c r="T159" s="1"/>
      <c r="U159" s="1"/>
      <c r="V159" s="20"/>
      <c r="W159" s="20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</row>
    <row r="160" spans="1:36" x14ac:dyDescent="0.3">
      <c r="L160" s="6"/>
      <c r="M160" s="6"/>
      <c r="N160" s="6"/>
      <c r="O160" s="6"/>
      <c r="P160" s="6"/>
      <c r="Q160" s="6"/>
      <c r="R160" s="6"/>
      <c r="S160" s="1"/>
      <c r="T160" s="1"/>
      <c r="U160" s="1"/>
      <c r="V160" s="20"/>
      <c r="W160" s="20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2:36" x14ac:dyDescent="0.3">
      <c r="L161" s="6"/>
      <c r="M161" s="6"/>
      <c r="N161" s="6"/>
      <c r="O161" s="6"/>
      <c r="P161" s="6"/>
      <c r="Q161" s="6"/>
      <c r="R161" s="6"/>
      <c r="S161" s="1"/>
      <c r="T161" s="1"/>
      <c r="U161" s="1"/>
      <c r="V161" s="20"/>
      <c r="W161" s="20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2:36" x14ac:dyDescent="0.3">
      <c r="L162" s="6"/>
      <c r="M162" s="6"/>
      <c r="N162" s="6"/>
      <c r="O162" s="6"/>
      <c r="P162" s="6"/>
      <c r="Q162" s="6"/>
      <c r="R162" s="6"/>
      <c r="S162" s="1"/>
      <c r="T162" s="1"/>
      <c r="U162" s="1"/>
      <c r="V162" s="20"/>
      <c r="W162" s="20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</row>
    <row r="163" spans="12:36" x14ac:dyDescent="0.3">
      <c r="M163" s="6"/>
      <c r="N163" s="6"/>
      <c r="O163" s="6"/>
      <c r="P163" s="6"/>
      <c r="Q163" s="6"/>
      <c r="R163" s="6"/>
      <c r="S163" s="1"/>
      <c r="T163" s="1"/>
      <c r="U163" s="1"/>
      <c r="V163" s="20"/>
      <c r="W163" s="20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</row>
  </sheetData>
  <autoFilter ref="B1:B163" xr:uid="{00000000-0009-0000-0000-000000000000}"/>
  <mergeCells count="20">
    <mergeCell ref="Z1:AA1"/>
    <mergeCell ref="AB1:AD1"/>
    <mergeCell ref="AE1:AG1"/>
    <mergeCell ref="AH1:AJ1"/>
    <mergeCell ref="AL1:AN1"/>
    <mergeCell ref="C1:E1"/>
    <mergeCell ref="G1:G3"/>
    <mergeCell ref="H1:H3"/>
    <mergeCell ref="I1:I3"/>
    <mergeCell ref="X1:X3"/>
    <mergeCell ref="C2:C3"/>
    <mergeCell ref="D2:D3"/>
    <mergeCell ref="E2:E3"/>
    <mergeCell ref="L2:M2"/>
    <mergeCell ref="N2:O2"/>
    <mergeCell ref="Y1:Y3"/>
    <mergeCell ref="P2:Q2"/>
    <mergeCell ref="R2:U2"/>
    <mergeCell ref="V2:V3"/>
    <mergeCell ref="W2:W3"/>
  </mergeCells>
  <conditionalFormatting sqref="G4:G135">
    <cfRule type="cellIs" dxfId="25" priority="1" operator="greaterThan">
      <formula>19</formula>
    </cfRule>
    <cfRule type="cellIs" dxfId="24" priority="2" operator="lessThan">
      <formula>7</formula>
    </cfRule>
    <cfRule type="cellIs" dxfId="23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4F3C0-0AA0-4832-9362-AB0F72A9802D}">
  <sheetPr>
    <pageSetUpPr fitToPage="1"/>
  </sheetPr>
  <dimension ref="A1:AP164"/>
  <sheetViews>
    <sheetView zoomScale="89" zoomScaleNormal="89" workbookViewId="0">
      <pane xSplit="15" ySplit="3" topLeftCell="AC109" activePane="bottomRight" state="frozen"/>
      <selection pane="topRight" activeCell="H1" sqref="H1"/>
      <selection pane="bottomLeft" activeCell="A4" sqref="A4"/>
      <selection pane="bottomRight" activeCell="AJ138" sqref="AJ138"/>
    </sheetView>
  </sheetViews>
  <sheetFormatPr defaultColWidth="9.109375" defaultRowHeight="14.4" x14ac:dyDescent="0.3"/>
  <cols>
    <col min="1" max="1" width="5.5546875" customWidth="1"/>
    <col min="2" max="2" width="3.6640625" customWidth="1"/>
    <col min="3" max="3" width="8.6640625" customWidth="1"/>
    <col min="4" max="4" width="9.88671875" customWidth="1"/>
    <col min="5" max="5" width="8.33203125" customWidth="1"/>
    <col min="6" max="6" width="8.109375" customWidth="1"/>
    <col min="7" max="8" width="5.6640625" customWidth="1"/>
    <col min="9" max="9" width="5" customWidth="1"/>
    <col min="10" max="10" width="29.5546875" customWidth="1"/>
    <col min="11" max="11" width="9.33203125" customWidth="1"/>
    <col min="12" max="12" width="10.5546875" bestFit="1" customWidth="1"/>
    <col min="13" max="13" width="9.5546875" bestFit="1" customWidth="1"/>
    <col min="14" max="19" width="9.5546875" customWidth="1"/>
    <col min="20" max="20" width="11.5546875" customWidth="1"/>
    <col min="21" max="23" width="9.5546875" customWidth="1"/>
    <col min="24" max="24" width="7.33203125" style="80" customWidth="1"/>
    <col min="25" max="25" width="9.5546875" customWidth="1"/>
    <col min="26" max="26" width="13.6640625" customWidth="1"/>
    <col min="27" max="27" width="13.44140625" customWidth="1"/>
    <col min="28" max="28" width="14.6640625" customWidth="1"/>
    <col min="29" max="29" width="14.44140625" customWidth="1"/>
    <col min="30" max="30" width="12" customWidth="1"/>
    <col min="31" max="31" width="13.88671875" customWidth="1"/>
    <col min="32" max="32" width="14.44140625" customWidth="1"/>
    <col min="33" max="34" width="10.6640625" customWidth="1"/>
    <col min="35" max="35" width="13.6640625" customWidth="1"/>
    <col min="36" max="36" width="12.6640625" customWidth="1"/>
    <col min="37" max="37" width="10.6640625" customWidth="1"/>
    <col min="38" max="39" width="13" customWidth="1"/>
    <col min="40" max="40" width="14.109375" customWidth="1"/>
    <col min="41" max="41" width="9.109375" style="6"/>
  </cols>
  <sheetData>
    <row r="1" spans="2:42" ht="30" customHeight="1" x14ac:dyDescent="0.3">
      <c r="B1">
        <v>1</v>
      </c>
      <c r="C1" s="110" t="s">
        <v>157</v>
      </c>
      <c r="D1" s="110"/>
      <c r="E1" s="110"/>
      <c r="G1" s="109" t="s">
        <v>136</v>
      </c>
      <c r="H1" s="109" t="s">
        <v>137</v>
      </c>
      <c r="I1" s="109" t="s">
        <v>270</v>
      </c>
      <c r="X1" s="111" t="s">
        <v>42</v>
      </c>
      <c r="Y1" s="111" t="s">
        <v>30</v>
      </c>
      <c r="Z1" s="111" t="s">
        <v>75</v>
      </c>
      <c r="AA1" s="111"/>
      <c r="AB1" s="111" t="s">
        <v>89</v>
      </c>
      <c r="AC1" s="111"/>
      <c r="AD1" s="111"/>
      <c r="AE1" s="111" t="s">
        <v>269</v>
      </c>
      <c r="AF1" s="111"/>
      <c r="AG1" s="111"/>
      <c r="AH1" s="110" t="s">
        <v>77</v>
      </c>
      <c r="AI1" s="110"/>
      <c r="AJ1" s="110"/>
      <c r="AL1" s="110" t="s">
        <v>50</v>
      </c>
      <c r="AM1" s="110"/>
      <c r="AN1" s="110"/>
    </row>
    <row r="2" spans="2:42" ht="15" customHeight="1" x14ac:dyDescent="0.3">
      <c r="B2">
        <v>1</v>
      </c>
      <c r="C2" s="112" t="s">
        <v>155</v>
      </c>
      <c r="D2" s="112" t="s">
        <v>156</v>
      </c>
      <c r="E2" s="112" t="s">
        <v>158</v>
      </c>
      <c r="G2" s="109"/>
      <c r="H2" s="109"/>
      <c r="I2" s="109"/>
      <c r="L2" s="110" t="s">
        <v>6</v>
      </c>
      <c r="M2" s="110"/>
      <c r="N2" s="110" t="s">
        <v>7</v>
      </c>
      <c r="O2" s="110"/>
      <c r="P2" s="110" t="s">
        <v>47</v>
      </c>
      <c r="Q2" s="110"/>
      <c r="R2" s="110" t="s">
        <v>5</v>
      </c>
      <c r="S2" s="110"/>
      <c r="T2" s="110"/>
      <c r="U2" s="110"/>
      <c r="V2" s="111" t="s">
        <v>8</v>
      </c>
      <c r="W2" s="111" t="s">
        <v>98</v>
      </c>
      <c r="X2" s="111"/>
      <c r="Y2" s="111"/>
      <c r="Z2" s="81"/>
      <c r="AA2" s="81"/>
      <c r="AB2" s="81"/>
      <c r="AC2" s="81"/>
      <c r="AD2" s="81"/>
      <c r="AE2" s="81"/>
      <c r="AF2" s="81"/>
      <c r="AG2" s="81"/>
      <c r="AH2" s="9"/>
      <c r="AI2" s="9"/>
      <c r="AJ2" s="9"/>
      <c r="AK2" s="10">
        <v>25</v>
      </c>
      <c r="AL2" s="11">
        <v>0.12</v>
      </c>
    </row>
    <row r="3" spans="2:42" ht="30" customHeight="1" x14ac:dyDescent="0.3">
      <c r="B3">
        <v>1</v>
      </c>
      <c r="C3" s="112"/>
      <c r="D3" s="112"/>
      <c r="E3" s="112"/>
      <c r="G3" s="109"/>
      <c r="H3" s="109"/>
      <c r="I3" s="109"/>
      <c r="J3" t="s">
        <v>0</v>
      </c>
      <c r="K3" t="s">
        <v>105</v>
      </c>
      <c r="L3" s="80" t="s">
        <v>1</v>
      </c>
      <c r="M3" s="80" t="s">
        <v>2</v>
      </c>
      <c r="N3" s="80" t="s">
        <v>1</v>
      </c>
      <c r="O3" s="80" t="s">
        <v>2</v>
      </c>
      <c r="P3" s="80" t="s">
        <v>1</v>
      </c>
      <c r="Q3" s="80" t="s">
        <v>2</v>
      </c>
      <c r="R3" s="80" t="s">
        <v>91</v>
      </c>
      <c r="S3" s="13" t="s">
        <v>46</v>
      </c>
      <c r="T3" s="81" t="s">
        <v>63</v>
      </c>
      <c r="U3" s="13" t="s">
        <v>92</v>
      </c>
      <c r="V3" s="111"/>
      <c r="W3" s="111"/>
      <c r="X3" s="111"/>
      <c r="Y3" s="111"/>
      <c r="Z3" s="81" t="s">
        <v>51</v>
      </c>
      <c r="AA3" s="81" t="s">
        <v>76</v>
      </c>
      <c r="AB3" s="81" t="s">
        <v>51</v>
      </c>
      <c r="AC3" s="81" t="s">
        <v>52</v>
      </c>
      <c r="AD3" s="81" t="s">
        <v>3</v>
      </c>
      <c r="AE3" s="81" t="s">
        <v>51</v>
      </c>
      <c r="AF3" s="81" t="s">
        <v>52</v>
      </c>
      <c r="AG3" s="81" t="s">
        <v>3</v>
      </c>
      <c r="AH3" s="81" t="s">
        <v>79</v>
      </c>
      <c r="AI3" s="81" t="s">
        <v>80</v>
      </c>
      <c r="AJ3" s="81" t="s">
        <v>78</v>
      </c>
      <c r="AK3" s="80" t="s">
        <v>48</v>
      </c>
      <c r="AL3" s="80" t="s">
        <v>55</v>
      </c>
      <c r="AM3" s="80" t="s">
        <v>54</v>
      </c>
      <c r="AN3" s="80" t="s">
        <v>49</v>
      </c>
    </row>
    <row r="4" spans="2:42" x14ac:dyDescent="0.3">
      <c r="B4">
        <v>1</v>
      </c>
      <c r="C4" s="14"/>
      <c r="D4" s="14"/>
      <c r="E4" s="14"/>
      <c r="F4" s="15"/>
      <c r="G4" s="16">
        <f>MOD(AF4,1)*24</f>
        <v>12.249999999941792</v>
      </c>
      <c r="H4" s="17"/>
      <c r="I4" s="83"/>
      <c r="J4" t="s">
        <v>96</v>
      </c>
      <c r="K4" s="6">
        <v>0</v>
      </c>
      <c r="L4" s="18">
        <v>0</v>
      </c>
      <c r="M4">
        <v>0</v>
      </c>
      <c r="N4" s="19"/>
      <c r="O4" s="19"/>
      <c r="P4" s="6">
        <f t="shared" ref="P4:P22" si="0">L$136-L4</f>
        <v>930.35586574405465</v>
      </c>
      <c r="Q4" s="6">
        <f>P4*1.609344</f>
        <v>1497.2626304</v>
      </c>
      <c r="R4" s="1">
        <v>0</v>
      </c>
      <c r="S4" s="1"/>
      <c r="T4" s="1"/>
      <c r="U4" s="1"/>
      <c r="V4" s="20"/>
      <c r="W4" s="20"/>
      <c r="X4" s="21"/>
      <c r="Y4" s="22">
        <f>3/24</f>
        <v>0.125</v>
      </c>
      <c r="Z4" s="24">
        <v>43627.635416666664</v>
      </c>
      <c r="AA4" s="23">
        <f>Z4-Y4</f>
        <v>43627.510416666664</v>
      </c>
      <c r="AB4" s="79">
        <f>Z4</f>
        <v>43627.635416666664</v>
      </c>
      <c r="AC4" s="79">
        <f>AB4-Y4</f>
        <v>43627.510416666664</v>
      </c>
      <c r="AD4" s="25">
        <v>0</v>
      </c>
      <c r="AE4" s="79">
        <f>Z4</f>
        <v>43627.635416666664</v>
      </c>
      <c r="AF4" s="79">
        <f>AE4-Y4</f>
        <v>43627.510416666664</v>
      </c>
      <c r="AG4" s="25">
        <v>0</v>
      </c>
      <c r="AH4" s="25"/>
      <c r="AI4" s="25"/>
      <c r="AJ4" s="25"/>
    </row>
    <row r="5" spans="2:42" x14ac:dyDescent="0.3">
      <c r="C5" s="14"/>
      <c r="D5" s="14"/>
      <c r="E5" s="14"/>
      <c r="F5" s="15"/>
      <c r="G5" s="16">
        <f t="shared" ref="G5:G136" si="1">MOD(AF5,1)*24</f>
        <v>12.761413759959396</v>
      </c>
      <c r="H5" s="17"/>
      <c r="I5" s="83"/>
      <c r="J5" t="s">
        <v>97</v>
      </c>
      <c r="K5" s="6">
        <v>7.8</v>
      </c>
      <c r="L5" s="26">
        <v>7.8</v>
      </c>
      <c r="M5" s="6">
        <f>L5*1.609344</f>
        <v>12.5528832</v>
      </c>
      <c r="N5" s="6">
        <f>L5-L4</f>
        <v>7.8</v>
      </c>
      <c r="O5" s="6">
        <f>N5*1.609344</f>
        <v>12.5528832</v>
      </c>
      <c r="P5" s="6">
        <f t="shared" si="0"/>
        <v>922.5558657440547</v>
      </c>
      <c r="Q5" s="6">
        <f t="shared" ref="Q5:Q69" si="2">P5*1.609344</f>
        <v>1484.7097472</v>
      </c>
      <c r="R5" s="1">
        <v>78</v>
      </c>
      <c r="S5" s="6">
        <v>168</v>
      </c>
      <c r="T5" s="6">
        <v>90</v>
      </c>
      <c r="U5" s="6">
        <f>R5-R4</f>
        <v>78</v>
      </c>
      <c r="V5" s="20">
        <v>0</v>
      </c>
      <c r="W5" s="20">
        <v>9.9000000000000005E-2</v>
      </c>
      <c r="X5" s="21" t="s">
        <v>43</v>
      </c>
      <c r="Y5" s="22">
        <f t="shared" ref="Y5:Y81" si="3">3/24</f>
        <v>0.125</v>
      </c>
      <c r="Z5" s="24"/>
      <c r="AA5" s="23"/>
      <c r="AB5" s="79">
        <f t="shared" ref="AB5:AB69" si="4">AB4+AJ5</f>
        <v>43627.656725573332</v>
      </c>
      <c r="AC5" s="79">
        <f t="shared" ref="AC5:AC69" si="5">AB5-Y5</f>
        <v>43627.531725573332</v>
      </c>
      <c r="AD5" s="25">
        <f>AB5-AB$4</f>
        <v>2.1308906667400151E-2</v>
      </c>
      <c r="AE5" s="79">
        <f t="shared" ref="AE5:AE69" si="6">IF(ISBLANK(Z5),AE4+AJ5,Z5)</f>
        <v>43627.656725573332</v>
      </c>
      <c r="AF5" s="79">
        <f t="shared" ref="AF5:AF69" si="7">AE5-Y5</f>
        <v>43627.531725573332</v>
      </c>
      <c r="AG5" s="25">
        <f>AE5-AE$4</f>
        <v>2.1308906667400151E-2</v>
      </c>
      <c r="AH5" s="14">
        <f t="shared" ref="AH5:AH69" si="8">(O5/IF(ISBLANK(AK5),$AK$2,AK5))/24</f>
        <v>1.9371733333333332E-2</v>
      </c>
      <c r="AI5" s="14">
        <f t="shared" ref="AI5:AI69" si="9">(AM5+AN5)/24/60+AH5*IF(ISBLANK(AL5),$AL$2,AL5)</f>
        <v>1.9371733333333333E-3</v>
      </c>
      <c r="AJ5" s="14">
        <f>AH5+AI5</f>
        <v>2.1308906666666665E-2</v>
      </c>
      <c r="AK5" s="29">
        <v>27</v>
      </c>
      <c r="AL5" s="30">
        <v>0.1</v>
      </c>
      <c r="AN5" s="31"/>
      <c r="AO5" s="6">
        <f t="shared" ref="AO5:AO69" si="10">$AK$2-IF(V5&lt;0, 550, 400)*V5</f>
        <v>25</v>
      </c>
      <c r="AP5" s="74">
        <f t="shared" ref="AP5:AP69" si="11">V5</f>
        <v>0</v>
      </c>
    </row>
    <row r="6" spans="2:42" x14ac:dyDescent="0.3">
      <c r="C6" s="14"/>
      <c r="D6" s="14"/>
      <c r="E6" s="14"/>
      <c r="F6" s="32"/>
      <c r="G6" s="16">
        <f t="shared" si="1"/>
        <v>12.941660287964623</v>
      </c>
      <c r="H6" s="17"/>
      <c r="I6" s="83"/>
      <c r="J6" t="s">
        <v>101</v>
      </c>
      <c r="K6" s="6">
        <v>10.3</v>
      </c>
      <c r="L6" s="26">
        <v>10.3</v>
      </c>
      <c r="M6" s="6">
        <f>L6*1.609344</f>
        <v>16.576243200000004</v>
      </c>
      <c r="N6" s="6">
        <f t="shared" ref="N6:N70" si="12">L6-L5</f>
        <v>2.5000000000000009</v>
      </c>
      <c r="O6" s="6">
        <f t="shared" ref="O6:O75" si="13">N6*1.609344</f>
        <v>4.023360000000002</v>
      </c>
      <c r="P6" s="6">
        <f t="shared" si="0"/>
        <v>920.0558657440547</v>
      </c>
      <c r="Q6" s="6">
        <f t="shared" si="2"/>
        <v>1480.6863872000001</v>
      </c>
      <c r="R6" s="1">
        <v>115</v>
      </c>
      <c r="S6" s="6">
        <v>96</v>
      </c>
      <c r="T6" s="6">
        <v>57</v>
      </c>
      <c r="U6" s="6">
        <f t="shared" ref="U6:U128" si="14">R6-R5</f>
        <v>37</v>
      </c>
      <c r="V6" s="20">
        <v>1E-3</v>
      </c>
      <c r="W6" s="20">
        <v>2.8000000000000001E-2</v>
      </c>
      <c r="X6" s="21" t="s">
        <v>43</v>
      </c>
      <c r="Y6" s="22">
        <f t="shared" si="3"/>
        <v>0.125</v>
      </c>
      <c r="Z6" s="24"/>
      <c r="AA6" s="23"/>
      <c r="AB6" s="79">
        <f t="shared" si="4"/>
        <v>43627.664235845332</v>
      </c>
      <c r="AC6" s="79">
        <f t="shared" si="5"/>
        <v>43627.539235845332</v>
      </c>
      <c r="AD6" s="25">
        <f t="shared" ref="AD6:AD70" si="15">AB6-AB$4</f>
        <v>2.8819178667617962E-2</v>
      </c>
      <c r="AE6" s="79">
        <f t="shared" si="6"/>
        <v>43627.664235845332</v>
      </c>
      <c r="AF6" s="79">
        <f t="shared" si="7"/>
        <v>43627.539235845332</v>
      </c>
      <c r="AG6" s="25">
        <f t="shared" ref="AG6:AG70" si="16">AE6-AE$4</f>
        <v>2.8819178667617962E-2</v>
      </c>
      <c r="AH6" s="14">
        <f t="shared" si="8"/>
        <v>6.7056000000000034E-3</v>
      </c>
      <c r="AI6" s="14">
        <f t="shared" si="9"/>
        <v>8.0467200000000042E-4</v>
      </c>
      <c r="AJ6" s="14">
        <f t="shared" ref="AJ6:AJ70" si="17">AH6+AI6</f>
        <v>7.5102720000000036E-3</v>
      </c>
      <c r="AK6" s="29"/>
      <c r="AL6" s="30"/>
      <c r="AN6" s="31"/>
      <c r="AO6" s="6">
        <f t="shared" si="10"/>
        <v>24.6</v>
      </c>
      <c r="AP6" s="74">
        <f t="shared" si="11"/>
        <v>1E-3</v>
      </c>
    </row>
    <row r="7" spans="2:42" x14ac:dyDescent="0.3">
      <c r="C7" s="14"/>
      <c r="D7" s="14"/>
      <c r="E7" s="14"/>
      <c r="F7" s="32" t="s">
        <v>64</v>
      </c>
      <c r="G7" s="16">
        <f t="shared" si="1"/>
        <v>13.270345133088995</v>
      </c>
      <c r="H7" s="17"/>
      <c r="I7" s="83"/>
      <c r="J7" t="s">
        <v>99</v>
      </c>
      <c r="K7" s="6">
        <v>13.4</v>
      </c>
      <c r="L7" s="26">
        <v>13.4</v>
      </c>
      <c r="M7" s="6">
        <f t="shared" ref="M7:M136" si="18">L7*1.609344</f>
        <v>21.565209600000003</v>
      </c>
      <c r="N7" s="6">
        <f t="shared" si="12"/>
        <v>3.0999999999999996</v>
      </c>
      <c r="O7" s="6">
        <f t="shared" si="13"/>
        <v>4.9889663999999998</v>
      </c>
      <c r="P7" s="6">
        <f t="shared" si="0"/>
        <v>916.95586574405468</v>
      </c>
      <c r="Q7" s="6">
        <f t="shared" si="2"/>
        <v>1475.6974207999999</v>
      </c>
      <c r="R7" s="1">
        <v>757</v>
      </c>
      <c r="S7" s="1">
        <v>663</v>
      </c>
      <c r="T7" s="1">
        <v>34</v>
      </c>
      <c r="U7" s="6">
        <f t="shared" si="14"/>
        <v>642</v>
      </c>
      <c r="V7" s="20">
        <v>3.5999999999999997E-2</v>
      </c>
      <c r="W7" s="20">
        <v>0.11600000000000001</v>
      </c>
      <c r="X7" s="21" t="s">
        <v>43</v>
      </c>
      <c r="Y7" s="22">
        <f t="shared" si="3"/>
        <v>0.125</v>
      </c>
      <c r="Z7" s="24"/>
      <c r="AA7" s="23"/>
      <c r="AB7" s="79">
        <f t="shared" si="4"/>
        <v>43627.677931047212</v>
      </c>
      <c r="AC7" s="79">
        <f t="shared" si="5"/>
        <v>43627.552931047212</v>
      </c>
      <c r="AD7" s="25">
        <f t="shared" si="15"/>
        <v>4.2514380547800101E-2</v>
      </c>
      <c r="AE7" s="79">
        <f t="shared" si="6"/>
        <v>43627.677931047212</v>
      </c>
      <c r="AF7" s="79">
        <f t="shared" si="7"/>
        <v>43627.552931047212</v>
      </c>
      <c r="AG7" s="25">
        <f t="shared" si="16"/>
        <v>4.2514380547800101E-2</v>
      </c>
      <c r="AH7" s="14">
        <f t="shared" si="8"/>
        <v>1.2227858823529411E-2</v>
      </c>
      <c r="AI7" s="14">
        <f t="shared" si="9"/>
        <v>1.4673430588235292E-3</v>
      </c>
      <c r="AJ7" s="14">
        <f t="shared" si="17"/>
        <v>1.369520188235294E-2</v>
      </c>
      <c r="AK7" s="29">
        <v>17</v>
      </c>
      <c r="AL7" s="30"/>
      <c r="AN7" s="31"/>
      <c r="AO7" s="6">
        <f t="shared" si="10"/>
        <v>10.600000000000001</v>
      </c>
      <c r="AP7" s="74">
        <f t="shared" si="11"/>
        <v>3.5999999999999997E-2</v>
      </c>
    </row>
    <row r="8" spans="2:42" x14ac:dyDescent="0.3">
      <c r="C8" s="14"/>
      <c r="D8" s="14"/>
      <c r="E8" s="14"/>
      <c r="F8" s="32" t="s">
        <v>11</v>
      </c>
      <c r="G8" s="16">
        <f t="shared" si="1"/>
        <v>13.396568191994447</v>
      </c>
      <c r="H8" s="17"/>
      <c r="I8" s="83"/>
      <c r="J8" t="s">
        <v>100</v>
      </c>
      <c r="K8" s="6">
        <v>17.399999999999999</v>
      </c>
      <c r="L8" s="26">
        <v>17.399999999999999</v>
      </c>
      <c r="M8" s="6">
        <f t="shared" si="18"/>
        <v>28.0025856</v>
      </c>
      <c r="N8" s="6">
        <f t="shared" si="12"/>
        <v>3.9999999999999982</v>
      </c>
      <c r="O8" s="6">
        <f t="shared" si="13"/>
        <v>6.4373759999999978</v>
      </c>
      <c r="P8" s="6">
        <f t="shared" si="0"/>
        <v>912.95586574405468</v>
      </c>
      <c r="Q8" s="6">
        <f t="shared" si="2"/>
        <v>1469.2600448000001</v>
      </c>
      <c r="R8" s="1">
        <v>178</v>
      </c>
      <c r="S8" s="1">
        <v>116</v>
      </c>
      <c r="T8" s="1">
        <v>694</v>
      </c>
      <c r="U8" s="6">
        <f t="shared" si="14"/>
        <v>-579</v>
      </c>
      <c r="V8" s="20">
        <v>-0.03</v>
      </c>
      <c r="W8" s="20">
        <v>5.8000000000000003E-2</v>
      </c>
      <c r="X8" s="21" t="s">
        <v>43</v>
      </c>
      <c r="Y8" s="22">
        <f t="shared" si="3"/>
        <v>0.125</v>
      </c>
      <c r="Z8" s="24"/>
      <c r="AA8" s="23"/>
      <c r="AB8" s="79">
        <f t="shared" si="4"/>
        <v>43627.683190341333</v>
      </c>
      <c r="AC8" s="79">
        <f t="shared" si="5"/>
        <v>43627.558190341333</v>
      </c>
      <c r="AD8" s="25">
        <f t="shared" si="15"/>
        <v>4.7773674668860622E-2</v>
      </c>
      <c r="AE8" s="79">
        <f t="shared" si="6"/>
        <v>43627.683190341333</v>
      </c>
      <c r="AF8" s="79">
        <f t="shared" si="7"/>
        <v>43627.558190341333</v>
      </c>
      <c r="AG8" s="25">
        <f t="shared" si="16"/>
        <v>4.7773674668860622E-2</v>
      </c>
      <c r="AH8" s="14">
        <f t="shared" si="8"/>
        <v>5.2592941176470565E-3</v>
      </c>
      <c r="AI8" s="14">
        <f t="shared" si="9"/>
        <v>0</v>
      </c>
      <c r="AJ8" s="14">
        <f t="shared" si="17"/>
        <v>5.2592941176470565E-3</v>
      </c>
      <c r="AK8" s="29">
        <v>51</v>
      </c>
      <c r="AL8" s="30">
        <v>0</v>
      </c>
      <c r="AN8" s="31"/>
      <c r="AO8" s="6">
        <f t="shared" si="10"/>
        <v>41.5</v>
      </c>
      <c r="AP8" s="74">
        <f t="shared" si="11"/>
        <v>-0.03</v>
      </c>
    </row>
    <row r="9" spans="2:42" x14ac:dyDescent="0.3">
      <c r="C9" s="14"/>
      <c r="D9" s="14"/>
      <c r="E9" s="14"/>
      <c r="F9" s="15"/>
      <c r="G9" s="16">
        <f t="shared" si="1"/>
        <v>13.718436992028728</v>
      </c>
      <c r="H9" s="17"/>
      <c r="I9" s="83"/>
      <c r="J9" t="s">
        <v>85</v>
      </c>
      <c r="K9" s="6">
        <v>23.4</v>
      </c>
      <c r="L9" s="26">
        <v>23.4</v>
      </c>
      <c r="M9" s="6">
        <f t="shared" si="18"/>
        <v>37.658649599999997</v>
      </c>
      <c r="N9" s="6">
        <f t="shared" si="12"/>
        <v>6</v>
      </c>
      <c r="O9" s="6">
        <f t="shared" si="13"/>
        <v>9.6560640000000006</v>
      </c>
      <c r="P9" s="6">
        <f t="shared" si="0"/>
        <v>906.95586574405468</v>
      </c>
      <c r="Q9" s="6">
        <f t="shared" si="2"/>
        <v>1459.6039808</v>
      </c>
      <c r="R9" s="1">
        <v>458</v>
      </c>
      <c r="S9" s="1">
        <v>486</v>
      </c>
      <c r="T9" s="1">
        <v>783</v>
      </c>
      <c r="U9" s="6">
        <f t="shared" si="14"/>
        <v>280</v>
      </c>
      <c r="V9" s="20">
        <v>-1.2E-2</v>
      </c>
      <c r="W9" s="20">
        <v>5.7000000000000002E-2</v>
      </c>
      <c r="X9" s="21" t="s">
        <v>43</v>
      </c>
      <c r="Y9" s="22">
        <f t="shared" si="3"/>
        <v>0.125</v>
      </c>
      <c r="Z9" s="24"/>
      <c r="AA9" s="23"/>
      <c r="AB9" s="79">
        <f t="shared" si="4"/>
        <v>43627.696601541335</v>
      </c>
      <c r="AC9" s="79">
        <f t="shared" si="5"/>
        <v>43627.571601541335</v>
      </c>
      <c r="AD9" s="25">
        <f t="shared" si="15"/>
        <v>6.1184874670288991E-2</v>
      </c>
      <c r="AE9" s="79">
        <f t="shared" si="6"/>
        <v>43627.696601541335</v>
      </c>
      <c r="AF9" s="79">
        <f t="shared" si="7"/>
        <v>43627.571601541335</v>
      </c>
      <c r="AG9" s="25">
        <f t="shared" si="16"/>
        <v>6.1184874670288991E-2</v>
      </c>
      <c r="AH9" s="14">
        <f t="shared" si="8"/>
        <v>1.34112E-2</v>
      </c>
      <c r="AI9" s="14">
        <f t="shared" si="9"/>
        <v>0</v>
      </c>
      <c r="AJ9" s="14">
        <f t="shared" si="17"/>
        <v>1.34112E-2</v>
      </c>
      <c r="AK9" s="29">
        <v>30</v>
      </c>
      <c r="AL9" s="30">
        <v>0</v>
      </c>
      <c r="AN9" s="31"/>
      <c r="AO9" s="6">
        <f t="shared" si="10"/>
        <v>31.6</v>
      </c>
      <c r="AP9" s="74">
        <f t="shared" si="11"/>
        <v>-1.2E-2</v>
      </c>
    </row>
    <row r="10" spans="2:42" x14ac:dyDescent="0.3">
      <c r="C10" s="14"/>
      <c r="D10" s="14"/>
      <c r="E10" s="14"/>
      <c r="F10" s="15"/>
      <c r="G10" s="16">
        <f t="shared" si="1"/>
        <v>13.891473658906762</v>
      </c>
      <c r="H10" s="17"/>
      <c r="I10" s="83"/>
      <c r="J10" t="s">
        <v>83</v>
      </c>
      <c r="K10" s="6">
        <v>25.8</v>
      </c>
      <c r="L10" s="26">
        <v>25.8</v>
      </c>
      <c r="M10" s="6">
        <f t="shared" si="18"/>
        <v>41.521075200000006</v>
      </c>
      <c r="N10" s="6">
        <f t="shared" si="12"/>
        <v>2.4000000000000021</v>
      </c>
      <c r="O10" s="6">
        <f t="shared" si="13"/>
        <v>3.8624256000000039</v>
      </c>
      <c r="P10" s="6">
        <f t="shared" si="0"/>
        <v>904.5558657440547</v>
      </c>
      <c r="Q10" s="6">
        <f t="shared" si="2"/>
        <v>1455.7415552</v>
      </c>
      <c r="R10" s="1">
        <v>563</v>
      </c>
      <c r="S10" s="1">
        <v>378</v>
      </c>
      <c r="T10" s="1">
        <v>96</v>
      </c>
      <c r="U10" s="6">
        <f t="shared" si="14"/>
        <v>105</v>
      </c>
      <c r="V10" s="20">
        <v>8.0000000000000002E-3</v>
      </c>
      <c r="W10" s="20">
        <v>5.5E-2</v>
      </c>
      <c r="X10" s="21" t="s">
        <v>43</v>
      </c>
      <c r="Y10" s="22">
        <f t="shared" si="3"/>
        <v>0.125</v>
      </c>
      <c r="Z10" s="24"/>
      <c r="AA10" s="23"/>
      <c r="AB10" s="79">
        <f t="shared" si="4"/>
        <v>43627.703811402454</v>
      </c>
      <c r="AC10" s="79">
        <f t="shared" si="5"/>
        <v>43627.578811402454</v>
      </c>
      <c r="AD10" s="25">
        <f t="shared" si="15"/>
        <v>6.8394735790207051E-2</v>
      </c>
      <c r="AE10" s="79">
        <f t="shared" si="6"/>
        <v>43627.703811402454</v>
      </c>
      <c r="AF10" s="79">
        <f t="shared" si="7"/>
        <v>43627.578811402454</v>
      </c>
      <c r="AG10" s="25">
        <f t="shared" si="16"/>
        <v>6.8394735790207051E-2</v>
      </c>
      <c r="AH10" s="14">
        <f t="shared" si="8"/>
        <v>6.4373760000000059E-3</v>
      </c>
      <c r="AI10" s="14">
        <f t="shared" si="9"/>
        <v>7.7248512000000066E-4</v>
      </c>
      <c r="AJ10" s="14">
        <f t="shared" si="17"/>
        <v>7.2098611200000062E-3</v>
      </c>
      <c r="AK10" s="29"/>
      <c r="AL10" s="30"/>
      <c r="AN10" s="31"/>
      <c r="AO10" s="6">
        <f t="shared" si="10"/>
        <v>21.8</v>
      </c>
      <c r="AP10" s="74">
        <f t="shared" si="11"/>
        <v>8.0000000000000002E-3</v>
      </c>
    </row>
    <row r="11" spans="2:42" x14ac:dyDescent="0.3">
      <c r="C11" s="14"/>
      <c r="D11" s="14"/>
      <c r="E11" s="14"/>
      <c r="F11" s="32" t="s">
        <v>64</v>
      </c>
      <c r="G11" s="16">
        <f t="shared" si="1"/>
        <v>14.191884538857266</v>
      </c>
      <c r="H11" s="17"/>
      <c r="I11" s="83"/>
      <c r="J11" t="s">
        <v>84</v>
      </c>
      <c r="K11" s="6">
        <v>28.3</v>
      </c>
      <c r="L11" s="26">
        <v>28.3</v>
      </c>
      <c r="M11" s="6">
        <f t="shared" si="18"/>
        <v>45.544435200000002</v>
      </c>
      <c r="N11" s="6">
        <f t="shared" si="12"/>
        <v>2.5</v>
      </c>
      <c r="O11" s="6">
        <f t="shared" si="13"/>
        <v>4.0233600000000003</v>
      </c>
      <c r="P11" s="6">
        <f t="shared" si="0"/>
        <v>902.0558657440547</v>
      </c>
      <c r="Q11" s="6">
        <f t="shared" si="2"/>
        <v>1451.7181952000001</v>
      </c>
      <c r="R11" s="1">
        <v>1220</v>
      </c>
      <c r="S11" s="1">
        <v>653</v>
      </c>
      <c r="T11" s="1">
        <v>4</v>
      </c>
      <c r="U11" s="6">
        <f t="shared" si="14"/>
        <v>657</v>
      </c>
      <c r="V11" s="20">
        <v>5.2999999999999999E-2</v>
      </c>
      <c r="W11" s="20">
        <v>9.2999999999999999E-2</v>
      </c>
      <c r="X11" s="21" t="s">
        <v>43</v>
      </c>
      <c r="Y11" s="22">
        <f t="shared" si="3"/>
        <v>0.125</v>
      </c>
      <c r="Z11" s="24"/>
      <c r="AA11" s="23"/>
      <c r="AB11" s="79">
        <f t="shared" si="4"/>
        <v>43627.716328522452</v>
      </c>
      <c r="AC11" s="79">
        <f t="shared" si="5"/>
        <v>43627.591328522452</v>
      </c>
      <c r="AD11" s="25">
        <f t="shared" si="15"/>
        <v>8.0911855788144749E-2</v>
      </c>
      <c r="AE11" s="79">
        <f t="shared" si="6"/>
        <v>43627.716328522452</v>
      </c>
      <c r="AF11" s="79">
        <f t="shared" si="7"/>
        <v>43627.591328522452</v>
      </c>
      <c r="AG11" s="25">
        <f t="shared" si="16"/>
        <v>8.0911855788144749E-2</v>
      </c>
      <c r="AH11" s="14">
        <f t="shared" si="8"/>
        <v>1.1176E-2</v>
      </c>
      <c r="AI11" s="14">
        <f t="shared" si="9"/>
        <v>1.3411199999999999E-3</v>
      </c>
      <c r="AJ11" s="14">
        <f t="shared" si="17"/>
        <v>1.251712E-2</v>
      </c>
      <c r="AK11" s="29">
        <v>15</v>
      </c>
      <c r="AL11" s="30"/>
      <c r="AN11" s="31"/>
      <c r="AO11" s="6">
        <f t="shared" si="10"/>
        <v>3.8000000000000007</v>
      </c>
      <c r="AP11" s="74">
        <f t="shared" si="11"/>
        <v>5.2999999999999999E-2</v>
      </c>
    </row>
    <row r="12" spans="2:42" x14ac:dyDescent="0.3">
      <c r="C12" s="14"/>
      <c r="D12" s="14"/>
      <c r="E12" s="14"/>
      <c r="F12" s="15"/>
      <c r="G12" s="16">
        <f t="shared" si="1"/>
        <v>14.386550789116882</v>
      </c>
      <c r="H12" s="17"/>
      <c r="I12" s="83"/>
      <c r="J12" t="s">
        <v>82</v>
      </c>
      <c r="K12" s="6">
        <v>31</v>
      </c>
      <c r="L12" s="26">
        <v>31</v>
      </c>
      <c r="M12" s="6">
        <f t="shared" si="18"/>
        <v>49.889664000000003</v>
      </c>
      <c r="N12" s="6">
        <f t="shared" si="12"/>
        <v>2.6999999999999993</v>
      </c>
      <c r="O12" s="6">
        <f t="shared" si="13"/>
        <v>4.3452287999999992</v>
      </c>
      <c r="P12" s="6">
        <f t="shared" si="0"/>
        <v>899.35586574405465</v>
      </c>
      <c r="Q12" s="6">
        <f t="shared" si="2"/>
        <v>1447.3729664</v>
      </c>
      <c r="R12" s="1">
        <v>1347</v>
      </c>
      <c r="S12" s="1">
        <v>365</v>
      </c>
      <c r="T12" s="1">
        <v>241</v>
      </c>
      <c r="U12" s="6">
        <f t="shared" si="14"/>
        <v>127</v>
      </c>
      <c r="V12" s="20">
        <v>-1E-3</v>
      </c>
      <c r="W12" s="20">
        <v>7.3999999999999996E-2</v>
      </c>
      <c r="X12" s="21" t="s">
        <v>43</v>
      </c>
      <c r="Y12" s="22">
        <f t="shared" si="3"/>
        <v>0.125</v>
      </c>
      <c r="Z12" s="24"/>
      <c r="AA12" s="23"/>
      <c r="AB12" s="79">
        <f t="shared" si="4"/>
        <v>43627.724439616213</v>
      </c>
      <c r="AC12" s="79">
        <f t="shared" si="5"/>
        <v>43627.599439616213</v>
      </c>
      <c r="AD12" s="25">
        <f t="shared" si="15"/>
        <v>8.902294954896206E-2</v>
      </c>
      <c r="AE12" s="79">
        <f t="shared" si="6"/>
        <v>43627.724439616213</v>
      </c>
      <c r="AF12" s="79">
        <f t="shared" si="7"/>
        <v>43627.599439616213</v>
      </c>
      <c r="AG12" s="25">
        <f t="shared" si="16"/>
        <v>8.902294954896206E-2</v>
      </c>
      <c r="AH12" s="14">
        <f t="shared" si="8"/>
        <v>7.2420479999999983E-3</v>
      </c>
      <c r="AI12" s="14">
        <f t="shared" si="9"/>
        <v>8.6904575999999982E-4</v>
      </c>
      <c r="AJ12" s="14">
        <f t="shared" si="17"/>
        <v>8.1110937599999985E-3</v>
      </c>
      <c r="AK12" s="29"/>
      <c r="AL12" s="30"/>
      <c r="AN12" s="31"/>
      <c r="AO12" s="6">
        <f t="shared" si="10"/>
        <v>25.55</v>
      </c>
      <c r="AP12" s="74">
        <f t="shared" si="11"/>
        <v>-1E-3</v>
      </c>
    </row>
    <row r="13" spans="2:42" x14ac:dyDescent="0.3">
      <c r="C13" s="14"/>
      <c r="D13" s="14"/>
      <c r="E13" s="14"/>
      <c r="F13" s="15"/>
      <c r="G13" s="16">
        <f t="shared" si="1"/>
        <v>14.783093150763307</v>
      </c>
      <c r="H13" s="17"/>
      <c r="I13" s="83"/>
      <c r="J13" t="s">
        <v>87</v>
      </c>
      <c r="K13" s="6">
        <v>36.5</v>
      </c>
      <c r="L13" s="26">
        <v>36.5</v>
      </c>
      <c r="M13" s="6">
        <f t="shared" si="18"/>
        <v>58.741056</v>
      </c>
      <c r="N13" s="6">
        <f t="shared" si="12"/>
        <v>5.5</v>
      </c>
      <c r="O13" s="6">
        <f t="shared" si="13"/>
        <v>8.8513920000000006</v>
      </c>
      <c r="P13" s="6">
        <f t="shared" si="0"/>
        <v>893.85586574405465</v>
      </c>
      <c r="Q13" s="6">
        <f t="shared" si="2"/>
        <v>1438.5215744</v>
      </c>
      <c r="R13" s="1">
        <v>1527</v>
      </c>
      <c r="S13" s="1">
        <v>306</v>
      </c>
      <c r="T13" s="1">
        <v>133</v>
      </c>
      <c r="U13" s="6">
        <f t="shared" si="14"/>
        <v>180</v>
      </c>
      <c r="V13" s="20">
        <v>4.0000000000000001E-3</v>
      </c>
      <c r="W13" s="20">
        <v>3.2000000000000001E-2</v>
      </c>
      <c r="X13" s="21" t="s">
        <v>43</v>
      </c>
      <c r="Y13" s="22">
        <f t="shared" si="3"/>
        <v>0.125</v>
      </c>
      <c r="Z13" s="24"/>
      <c r="AA13" s="23"/>
      <c r="AB13" s="79">
        <f t="shared" si="4"/>
        <v>43627.740962214615</v>
      </c>
      <c r="AC13" s="79">
        <f t="shared" si="5"/>
        <v>43627.615962214615</v>
      </c>
      <c r="AD13" s="25">
        <f t="shared" si="15"/>
        <v>0.10554554795089643</v>
      </c>
      <c r="AE13" s="79">
        <f t="shared" si="6"/>
        <v>43627.740962214615</v>
      </c>
      <c r="AF13" s="79">
        <f t="shared" si="7"/>
        <v>43627.615962214615</v>
      </c>
      <c r="AG13" s="25">
        <f t="shared" si="16"/>
        <v>0.10554554795089643</v>
      </c>
      <c r="AH13" s="14">
        <f t="shared" si="8"/>
        <v>1.4752320000000001E-2</v>
      </c>
      <c r="AI13" s="14">
        <f t="shared" si="9"/>
        <v>1.7702784E-3</v>
      </c>
      <c r="AJ13" s="14">
        <f t="shared" si="17"/>
        <v>1.6522598400000001E-2</v>
      </c>
      <c r="AK13" s="29"/>
      <c r="AL13" s="30"/>
      <c r="AN13" s="31"/>
      <c r="AO13" s="6">
        <f t="shared" si="10"/>
        <v>23.4</v>
      </c>
      <c r="AP13" s="74">
        <f t="shared" si="11"/>
        <v>4.0000000000000001E-3</v>
      </c>
    </row>
    <row r="14" spans="2:42" x14ac:dyDescent="0.3">
      <c r="C14" s="14"/>
      <c r="D14" s="14"/>
      <c r="E14" s="14"/>
      <c r="F14" s="32" t="s">
        <v>65</v>
      </c>
      <c r="G14" s="16">
        <f t="shared" si="1"/>
        <v>14.83868867077399</v>
      </c>
      <c r="H14" s="17"/>
      <c r="I14" s="83"/>
      <c r="J14" t="s">
        <v>88</v>
      </c>
      <c r="K14" s="6">
        <v>38.4</v>
      </c>
      <c r="L14" s="26">
        <v>38.4</v>
      </c>
      <c r="M14" s="6">
        <f t="shared" si="18"/>
        <v>61.798809599999998</v>
      </c>
      <c r="N14" s="6">
        <f t="shared" si="12"/>
        <v>1.8999999999999986</v>
      </c>
      <c r="O14" s="6">
        <f t="shared" si="13"/>
        <v>3.0577535999999981</v>
      </c>
      <c r="P14" s="6">
        <f t="shared" si="0"/>
        <v>891.95586574405468</v>
      </c>
      <c r="Q14" s="6">
        <f t="shared" si="2"/>
        <v>1435.4638208000001</v>
      </c>
      <c r="R14" s="1">
        <v>992</v>
      </c>
      <c r="S14" s="1">
        <v>6</v>
      </c>
      <c r="T14" s="1">
        <v>540</v>
      </c>
      <c r="U14" s="6">
        <f t="shared" si="14"/>
        <v>-535</v>
      </c>
      <c r="V14" s="20">
        <v>-6.3E-2</v>
      </c>
      <c r="W14" s="20">
        <v>-4.0000000000000001E-3</v>
      </c>
      <c r="X14" s="21" t="s">
        <v>43</v>
      </c>
      <c r="Y14" s="22">
        <f t="shared" si="3"/>
        <v>0.125</v>
      </c>
      <c r="Z14" s="24"/>
      <c r="AA14" s="23"/>
      <c r="AB14" s="79">
        <f t="shared" si="4"/>
        <v>43627.743278694616</v>
      </c>
      <c r="AC14" s="79">
        <f t="shared" si="5"/>
        <v>43627.618278694616</v>
      </c>
      <c r="AD14" s="25">
        <f t="shared" si="15"/>
        <v>0.10786202795134159</v>
      </c>
      <c r="AE14" s="79">
        <f t="shared" si="6"/>
        <v>43627.743278694616</v>
      </c>
      <c r="AF14" s="79">
        <f t="shared" si="7"/>
        <v>43627.618278694616</v>
      </c>
      <c r="AG14" s="25">
        <f t="shared" si="16"/>
        <v>0.10786202795134159</v>
      </c>
      <c r="AH14" s="14">
        <f t="shared" si="8"/>
        <v>2.3164799999999988E-3</v>
      </c>
      <c r="AI14" s="14">
        <f t="shared" si="9"/>
        <v>0</v>
      </c>
      <c r="AJ14" s="14">
        <f t="shared" si="17"/>
        <v>2.3164799999999988E-3</v>
      </c>
      <c r="AK14" s="29">
        <v>55</v>
      </c>
      <c r="AL14" s="30">
        <v>0</v>
      </c>
      <c r="AN14" s="31"/>
      <c r="AO14" s="6">
        <f t="shared" si="10"/>
        <v>59.65</v>
      </c>
      <c r="AP14" s="74">
        <f t="shared" si="11"/>
        <v>-6.3E-2</v>
      </c>
    </row>
    <row r="15" spans="2:42" x14ac:dyDescent="0.3">
      <c r="C15" s="14"/>
      <c r="D15" s="14"/>
      <c r="E15" s="14"/>
      <c r="F15" s="15"/>
      <c r="G15" s="16">
        <f t="shared" si="1"/>
        <v>15.069404226669576</v>
      </c>
      <c r="H15" s="17"/>
      <c r="I15" s="83"/>
      <c r="J15" t="s">
        <v>81</v>
      </c>
      <c r="K15" s="6">
        <v>41.6</v>
      </c>
      <c r="L15" s="26">
        <v>41.6</v>
      </c>
      <c r="M15" s="6">
        <f t="shared" si="18"/>
        <v>66.94871040000001</v>
      </c>
      <c r="N15" s="6">
        <f t="shared" si="12"/>
        <v>3.2000000000000028</v>
      </c>
      <c r="O15" s="6">
        <f t="shared" si="13"/>
        <v>5.1499008000000046</v>
      </c>
      <c r="P15" s="6">
        <f t="shared" si="0"/>
        <v>888.75586574405463</v>
      </c>
      <c r="Q15" s="6">
        <f t="shared" si="2"/>
        <v>1430.3139200000001</v>
      </c>
      <c r="R15" s="1">
        <v>1031</v>
      </c>
      <c r="S15" s="1">
        <v>208</v>
      </c>
      <c r="T15" s="1">
        <v>161</v>
      </c>
      <c r="U15" s="6">
        <f t="shared" si="14"/>
        <v>39</v>
      </c>
      <c r="V15" s="20">
        <v>1.2999999999999999E-2</v>
      </c>
      <c r="W15" s="20">
        <v>8.4000000000000005E-2</v>
      </c>
      <c r="X15" s="21" t="s">
        <v>43</v>
      </c>
      <c r="Y15" s="22">
        <f t="shared" si="3"/>
        <v>0.125</v>
      </c>
      <c r="Z15" s="24"/>
      <c r="AA15" s="23"/>
      <c r="AB15" s="79">
        <f t="shared" si="4"/>
        <v>43627.752891842778</v>
      </c>
      <c r="AC15" s="79">
        <f t="shared" si="5"/>
        <v>43627.627891842778</v>
      </c>
      <c r="AD15" s="25">
        <f t="shared" si="15"/>
        <v>0.11747517611365765</v>
      </c>
      <c r="AE15" s="79">
        <f t="shared" si="6"/>
        <v>43627.752891842778</v>
      </c>
      <c r="AF15" s="79">
        <f t="shared" si="7"/>
        <v>43627.627891842778</v>
      </c>
      <c r="AG15" s="25">
        <f t="shared" si="16"/>
        <v>0.11747517611365765</v>
      </c>
      <c r="AH15" s="14">
        <f t="shared" si="8"/>
        <v>8.5831680000000073E-3</v>
      </c>
      <c r="AI15" s="14">
        <f t="shared" si="9"/>
        <v>1.0299801600000009E-3</v>
      </c>
      <c r="AJ15" s="14">
        <f t="shared" si="17"/>
        <v>9.6131481600000082E-3</v>
      </c>
      <c r="AK15" s="29"/>
      <c r="AL15" s="30"/>
      <c r="AN15" s="31"/>
      <c r="AO15" s="6">
        <f t="shared" si="10"/>
        <v>19.8</v>
      </c>
      <c r="AP15" s="74">
        <f t="shared" si="11"/>
        <v>1.2999999999999999E-2</v>
      </c>
    </row>
    <row r="16" spans="2:42" x14ac:dyDescent="0.3">
      <c r="C16" s="14"/>
      <c r="D16" s="14"/>
      <c r="E16" s="14"/>
      <c r="F16" s="32" t="s">
        <v>64</v>
      </c>
      <c r="G16" s="16">
        <f t="shared" si="1"/>
        <v>15.814423209114466</v>
      </c>
      <c r="H16" s="17"/>
      <c r="I16" s="83"/>
      <c r="J16" t="s">
        <v>102</v>
      </c>
      <c r="K16" s="6">
        <v>47.8</v>
      </c>
      <c r="L16" s="26">
        <v>47.8</v>
      </c>
      <c r="M16" s="6">
        <f t="shared" si="18"/>
        <v>76.926643200000001</v>
      </c>
      <c r="N16" s="6">
        <f t="shared" si="12"/>
        <v>6.1999999999999957</v>
      </c>
      <c r="O16" s="6">
        <f t="shared" si="13"/>
        <v>9.9779327999999943</v>
      </c>
      <c r="P16" s="6">
        <f t="shared" si="0"/>
        <v>882.5558657440547</v>
      </c>
      <c r="Q16" s="6">
        <f t="shared" si="2"/>
        <v>1420.3359872000001</v>
      </c>
      <c r="R16" s="1">
        <v>2724</v>
      </c>
      <c r="S16" s="1">
        <v>1693</v>
      </c>
      <c r="T16" s="1">
        <v>30</v>
      </c>
      <c r="U16" s="6">
        <f t="shared" si="14"/>
        <v>1693</v>
      </c>
      <c r="V16" s="20">
        <v>6.2E-2</v>
      </c>
      <c r="W16" s="20">
        <v>0.09</v>
      </c>
      <c r="X16" s="21" t="s">
        <v>43</v>
      </c>
      <c r="Y16" s="22">
        <f t="shared" si="3"/>
        <v>0.125</v>
      </c>
      <c r="Z16" s="24"/>
      <c r="AA16" s="23"/>
      <c r="AB16" s="79">
        <f t="shared" si="4"/>
        <v>43627.78393430038</v>
      </c>
      <c r="AC16" s="79">
        <f t="shared" si="5"/>
        <v>43627.65893430038</v>
      </c>
      <c r="AD16" s="25">
        <f t="shared" si="15"/>
        <v>0.14851763371552806</v>
      </c>
      <c r="AE16" s="79">
        <f t="shared" si="6"/>
        <v>43627.78393430038</v>
      </c>
      <c r="AF16" s="79">
        <f t="shared" si="7"/>
        <v>43627.65893430038</v>
      </c>
      <c r="AG16" s="25">
        <f t="shared" si="16"/>
        <v>0.14851763371552806</v>
      </c>
      <c r="AH16" s="14">
        <f t="shared" si="8"/>
        <v>2.7716479999999984E-2</v>
      </c>
      <c r="AI16" s="14">
        <f t="shared" si="9"/>
        <v>3.325977599999998E-3</v>
      </c>
      <c r="AJ16" s="14">
        <f t="shared" si="17"/>
        <v>3.1042457599999983E-2</v>
      </c>
      <c r="AK16" s="29">
        <v>15</v>
      </c>
      <c r="AL16" s="30"/>
      <c r="AN16" s="31"/>
      <c r="AO16" s="6">
        <f t="shared" si="10"/>
        <v>0.19999999999999929</v>
      </c>
      <c r="AP16" s="74">
        <f t="shared" si="11"/>
        <v>6.2E-2</v>
      </c>
    </row>
    <row r="17" spans="1:42" x14ac:dyDescent="0.3">
      <c r="C17" s="14"/>
      <c r="D17" s="14"/>
      <c r="E17" s="14"/>
      <c r="F17" s="32"/>
      <c r="G17" s="16">
        <f t="shared" si="1"/>
        <v>15.888453033054247</v>
      </c>
      <c r="H17" s="17"/>
      <c r="I17" s="83"/>
      <c r="J17" t="s">
        <v>103</v>
      </c>
      <c r="K17" s="6">
        <v>50.1</v>
      </c>
      <c r="L17" s="26">
        <v>50.1</v>
      </c>
      <c r="M17" s="6">
        <f t="shared" si="18"/>
        <v>80.628134400000008</v>
      </c>
      <c r="N17" s="6">
        <f t="shared" si="12"/>
        <v>2.3000000000000043</v>
      </c>
      <c r="O17" s="6">
        <f t="shared" si="13"/>
        <v>3.7014912000000071</v>
      </c>
      <c r="P17" s="6">
        <f t="shared" si="0"/>
        <v>880.25586574405463</v>
      </c>
      <c r="Q17" s="6">
        <f t="shared" si="2"/>
        <v>1416.6344959999999</v>
      </c>
      <c r="R17" s="1">
        <v>2385</v>
      </c>
      <c r="S17" s="1">
        <v>71</v>
      </c>
      <c r="T17" s="1">
        <v>412</v>
      </c>
      <c r="U17" s="6">
        <f t="shared" si="14"/>
        <v>-339</v>
      </c>
      <c r="V17" s="20">
        <v>-2.9000000000000001E-2</v>
      </c>
      <c r="W17" s="20">
        <v>5.0999999999999997E-2</v>
      </c>
      <c r="X17" s="21" t="s">
        <v>43</v>
      </c>
      <c r="Y17" s="22">
        <f t="shared" si="3"/>
        <v>0.125</v>
      </c>
      <c r="Z17" s="24"/>
      <c r="AA17" s="23"/>
      <c r="AB17" s="79">
        <f t="shared" si="4"/>
        <v>43627.787018876377</v>
      </c>
      <c r="AC17" s="79">
        <f t="shared" si="5"/>
        <v>43627.662018876377</v>
      </c>
      <c r="AD17" s="25">
        <f t="shared" si="15"/>
        <v>0.15160220971301896</v>
      </c>
      <c r="AE17" s="79">
        <f t="shared" si="6"/>
        <v>43627.787018876377</v>
      </c>
      <c r="AF17" s="79">
        <f t="shared" si="7"/>
        <v>43627.662018876377</v>
      </c>
      <c r="AG17" s="25">
        <f t="shared" si="16"/>
        <v>0.15160220971301896</v>
      </c>
      <c r="AH17" s="14">
        <f t="shared" si="8"/>
        <v>3.084576000000006E-3</v>
      </c>
      <c r="AI17" s="14">
        <f t="shared" si="9"/>
        <v>0</v>
      </c>
      <c r="AJ17" s="14">
        <f t="shared" si="17"/>
        <v>3.084576000000006E-3</v>
      </c>
      <c r="AK17" s="29">
        <v>50</v>
      </c>
      <c r="AL17" s="30">
        <v>0</v>
      </c>
      <c r="AN17" s="31"/>
      <c r="AO17" s="6">
        <f t="shared" si="10"/>
        <v>40.950000000000003</v>
      </c>
      <c r="AP17" s="74">
        <f t="shared" si="11"/>
        <v>-2.9000000000000001E-2</v>
      </c>
    </row>
    <row r="18" spans="1:42" x14ac:dyDescent="0.3">
      <c r="C18" s="14"/>
      <c r="D18" s="14"/>
      <c r="E18" s="14"/>
      <c r="F18" s="32"/>
      <c r="G18" s="16">
        <f t="shared" si="1"/>
        <v>16.385933450306766</v>
      </c>
      <c r="H18" s="17"/>
      <c r="I18" s="83"/>
      <c r="J18" t="s">
        <v>104</v>
      </c>
      <c r="K18" s="6">
        <v>57</v>
      </c>
      <c r="L18" s="26">
        <v>57</v>
      </c>
      <c r="M18" s="6">
        <f t="shared" si="18"/>
        <v>91.732607999999999</v>
      </c>
      <c r="N18" s="6">
        <f t="shared" si="12"/>
        <v>6.8999999999999986</v>
      </c>
      <c r="O18" s="6">
        <f t="shared" si="13"/>
        <v>11.104473599999999</v>
      </c>
      <c r="P18" s="6">
        <f t="shared" si="0"/>
        <v>873.35586574405465</v>
      </c>
      <c r="Q18" s="6">
        <f t="shared" si="2"/>
        <v>1405.5300224</v>
      </c>
      <c r="R18" s="1">
        <v>2756</v>
      </c>
      <c r="S18" s="1">
        <v>528</v>
      </c>
      <c r="T18" s="1">
        <v>100</v>
      </c>
      <c r="U18" s="6">
        <f t="shared" si="14"/>
        <v>371</v>
      </c>
      <c r="V18" s="20">
        <v>1.2999999999999999E-2</v>
      </c>
      <c r="W18" s="20">
        <v>6.0999999999999999E-2</v>
      </c>
      <c r="X18" s="21" t="s">
        <v>43</v>
      </c>
      <c r="Y18" s="22">
        <f t="shared" si="3"/>
        <v>0.125</v>
      </c>
      <c r="Z18" s="24"/>
      <c r="AA18" s="23"/>
      <c r="AB18" s="79">
        <f t="shared" si="4"/>
        <v>43627.807747227096</v>
      </c>
      <c r="AC18" s="79">
        <f t="shared" si="5"/>
        <v>43627.682747227096</v>
      </c>
      <c r="AD18" s="25">
        <f t="shared" si="15"/>
        <v>0.17233056043187389</v>
      </c>
      <c r="AE18" s="79">
        <f t="shared" si="6"/>
        <v>43627.807747227096</v>
      </c>
      <c r="AF18" s="79">
        <f t="shared" si="7"/>
        <v>43627.682747227096</v>
      </c>
      <c r="AG18" s="25">
        <f t="shared" si="16"/>
        <v>0.17233056043187389</v>
      </c>
      <c r="AH18" s="14">
        <f t="shared" si="8"/>
        <v>1.8507455999999999E-2</v>
      </c>
      <c r="AI18" s="14">
        <f t="shared" si="9"/>
        <v>2.2208947199999999E-3</v>
      </c>
      <c r="AJ18" s="14">
        <f t="shared" si="17"/>
        <v>2.0728350719999997E-2</v>
      </c>
      <c r="AK18" s="29"/>
      <c r="AL18" s="30"/>
      <c r="AN18" s="31"/>
      <c r="AO18" s="6">
        <f t="shared" si="10"/>
        <v>19.8</v>
      </c>
      <c r="AP18" s="74">
        <f t="shared" si="11"/>
        <v>1.2999999999999999E-2</v>
      </c>
    </row>
    <row r="19" spans="1:42" x14ac:dyDescent="0.3">
      <c r="C19" s="14"/>
      <c r="D19" s="14"/>
      <c r="E19" s="14"/>
      <c r="F19" s="15"/>
      <c r="G19" s="16">
        <f t="shared" si="1"/>
        <v>16.94830261770403</v>
      </c>
      <c r="H19" s="17"/>
      <c r="I19" s="83"/>
      <c r="J19" t="s">
        <v>86</v>
      </c>
      <c r="K19" s="6">
        <v>64.8</v>
      </c>
      <c r="L19" s="26">
        <v>64.8</v>
      </c>
      <c r="M19" s="6">
        <f t="shared" si="18"/>
        <v>104.2854912</v>
      </c>
      <c r="N19" s="6">
        <f t="shared" si="12"/>
        <v>7.7999999999999972</v>
      </c>
      <c r="O19" s="6">
        <f t="shared" si="13"/>
        <v>12.552883199999997</v>
      </c>
      <c r="P19" s="6">
        <f t="shared" si="0"/>
        <v>865.5558657440547</v>
      </c>
      <c r="Q19" s="6">
        <f t="shared" si="2"/>
        <v>1392.9771392</v>
      </c>
      <c r="R19" s="1">
        <v>2852</v>
      </c>
      <c r="S19" s="1">
        <v>311</v>
      </c>
      <c r="T19" s="1">
        <v>212</v>
      </c>
      <c r="U19" s="6">
        <f t="shared" si="14"/>
        <v>96</v>
      </c>
      <c r="V19" s="20">
        <v>2E-3</v>
      </c>
      <c r="W19" s="20">
        <v>4.9000000000000002E-2</v>
      </c>
      <c r="X19" s="21" t="s">
        <v>43</v>
      </c>
      <c r="Y19" s="22">
        <f t="shared" si="3"/>
        <v>0.125</v>
      </c>
      <c r="Z19" s="24"/>
      <c r="AA19" s="23"/>
      <c r="AB19" s="79">
        <f t="shared" si="4"/>
        <v>43627.831179275738</v>
      </c>
      <c r="AC19" s="79">
        <f t="shared" si="5"/>
        <v>43627.706179275738</v>
      </c>
      <c r="AD19" s="25">
        <f t="shared" si="15"/>
        <v>0.19576260907342657</v>
      </c>
      <c r="AE19" s="79">
        <f t="shared" si="6"/>
        <v>43627.831179275738</v>
      </c>
      <c r="AF19" s="79">
        <f t="shared" si="7"/>
        <v>43627.706179275738</v>
      </c>
      <c r="AG19" s="25">
        <f t="shared" si="16"/>
        <v>0.19576260907342657</v>
      </c>
      <c r="AH19" s="14">
        <f t="shared" si="8"/>
        <v>2.0921471999999997E-2</v>
      </c>
      <c r="AI19" s="14">
        <f t="shared" si="9"/>
        <v>2.5105766399999997E-3</v>
      </c>
      <c r="AJ19" s="14">
        <f t="shared" si="17"/>
        <v>2.3432048639999994E-2</v>
      </c>
      <c r="AK19" s="29"/>
      <c r="AL19" s="30"/>
      <c r="AN19" s="31"/>
      <c r="AO19" s="6">
        <f t="shared" si="10"/>
        <v>24.2</v>
      </c>
      <c r="AP19" s="74">
        <f t="shared" si="11"/>
        <v>2E-3</v>
      </c>
    </row>
    <row r="20" spans="1:42" x14ac:dyDescent="0.3">
      <c r="C20" s="14"/>
      <c r="D20" s="14"/>
      <c r="E20" s="14"/>
      <c r="F20" s="15"/>
      <c r="G20" s="16">
        <f t="shared" si="1"/>
        <v>17.885768520296551</v>
      </c>
      <c r="H20" s="17"/>
      <c r="I20" s="83"/>
      <c r="J20" t="s">
        <v>53</v>
      </c>
      <c r="K20" s="6">
        <v>76.242245287520873</v>
      </c>
      <c r="L20" s="26">
        <v>76.242245287520873</v>
      </c>
      <c r="M20" s="6">
        <f t="shared" si="18"/>
        <v>122.7</v>
      </c>
      <c r="N20" s="6">
        <f t="shared" si="12"/>
        <v>11.442245287520876</v>
      </c>
      <c r="O20" s="6">
        <f t="shared" si="13"/>
        <v>18.414508799999997</v>
      </c>
      <c r="P20" s="6">
        <f t="shared" si="0"/>
        <v>854.11362045653379</v>
      </c>
      <c r="Q20" s="6">
        <f t="shared" si="2"/>
        <v>1374.5626304</v>
      </c>
      <c r="R20" s="1">
        <v>4199</v>
      </c>
      <c r="S20" s="1">
        <v>1410</v>
      </c>
      <c r="T20" s="1">
        <v>58</v>
      </c>
      <c r="U20" s="6">
        <f t="shared" si="14"/>
        <v>1347</v>
      </c>
      <c r="V20" s="20">
        <v>2.3E-2</v>
      </c>
      <c r="W20" s="20">
        <v>5.1999999999999998E-2</v>
      </c>
      <c r="X20" s="21" t="s">
        <v>43</v>
      </c>
      <c r="Y20" s="22">
        <f t="shared" si="3"/>
        <v>0.125</v>
      </c>
      <c r="Z20" s="24"/>
      <c r="AA20" s="22"/>
      <c r="AB20" s="79">
        <f t="shared" si="4"/>
        <v>43627.870240355012</v>
      </c>
      <c r="AC20" s="79">
        <f t="shared" si="5"/>
        <v>43627.745240355012</v>
      </c>
      <c r="AD20" s="25">
        <f t="shared" si="15"/>
        <v>0.23482368834811496</v>
      </c>
      <c r="AE20" s="79">
        <f t="shared" si="6"/>
        <v>43627.870240355012</v>
      </c>
      <c r="AF20" s="79">
        <f t="shared" si="7"/>
        <v>43627.745240355012</v>
      </c>
      <c r="AG20" s="25">
        <f t="shared" si="16"/>
        <v>0.23482368834811496</v>
      </c>
      <c r="AH20" s="14">
        <f t="shared" si="8"/>
        <v>3.4875963636363631E-2</v>
      </c>
      <c r="AI20" s="14">
        <f t="shared" si="9"/>
        <v>4.1851156363636359E-3</v>
      </c>
      <c r="AJ20" s="14">
        <f t="shared" si="17"/>
        <v>3.906107927272727E-2</v>
      </c>
      <c r="AK20" s="29">
        <v>22</v>
      </c>
      <c r="AL20" s="30"/>
      <c r="AN20" s="31"/>
      <c r="AO20" s="6">
        <f t="shared" si="10"/>
        <v>15.8</v>
      </c>
      <c r="AP20" s="74">
        <f t="shared" si="11"/>
        <v>2.3E-2</v>
      </c>
    </row>
    <row r="21" spans="1:42" x14ac:dyDescent="0.3">
      <c r="A21" t="s">
        <v>12</v>
      </c>
      <c r="B21">
        <v>1</v>
      </c>
      <c r="C21" s="14">
        <v>0.21319444444444444</v>
      </c>
      <c r="D21" s="14">
        <f>SUM(AJ5:AJ21)</f>
        <v>0.24836535500606061</v>
      </c>
      <c r="E21" s="14"/>
      <c r="F21" s="32" t="s">
        <v>65</v>
      </c>
      <c r="G21" s="16">
        <f t="shared" si="1"/>
        <v>18.210768520308193</v>
      </c>
      <c r="H21" s="17"/>
      <c r="I21" s="83"/>
      <c r="J21" t="s">
        <v>27</v>
      </c>
      <c r="K21" s="6">
        <v>88.358983536148884</v>
      </c>
      <c r="L21" s="26">
        <v>88.358983536148884</v>
      </c>
      <c r="M21" s="6">
        <f t="shared" si="18"/>
        <v>142.19999999999999</v>
      </c>
      <c r="N21" s="6">
        <f t="shared" si="12"/>
        <v>12.11673824862801</v>
      </c>
      <c r="O21" s="6">
        <f t="shared" si="13"/>
        <v>19.499999999999996</v>
      </c>
      <c r="P21" s="6">
        <f t="shared" si="0"/>
        <v>841.99688220790574</v>
      </c>
      <c r="Q21" s="6">
        <f t="shared" si="2"/>
        <v>1355.0626304</v>
      </c>
      <c r="R21" s="1">
        <v>596.95999999999992</v>
      </c>
      <c r="S21" s="1">
        <v>15</v>
      </c>
      <c r="T21" s="1">
        <v>3598</v>
      </c>
      <c r="U21" s="6">
        <f t="shared" si="14"/>
        <v>-3602.04</v>
      </c>
      <c r="V21" s="20">
        <v>-6.3E-2</v>
      </c>
      <c r="W21" s="20">
        <v>3.0000000000000001E-3</v>
      </c>
      <c r="X21" s="21" t="s">
        <v>43</v>
      </c>
      <c r="Y21" s="22">
        <f t="shared" si="3"/>
        <v>0.125</v>
      </c>
      <c r="Z21" s="24"/>
      <c r="AA21" s="22"/>
      <c r="AB21" s="79">
        <f t="shared" si="4"/>
        <v>43627.88378202168</v>
      </c>
      <c r="AC21" s="79">
        <f t="shared" si="5"/>
        <v>43627.75878202168</v>
      </c>
      <c r="AD21" s="25">
        <f t="shared" si="15"/>
        <v>0.24836535501526669</v>
      </c>
      <c r="AE21" s="79">
        <f t="shared" si="6"/>
        <v>43627.88378202168</v>
      </c>
      <c r="AF21" s="79">
        <f t="shared" si="7"/>
        <v>43627.75878202168</v>
      </c>
      <c r="AG21" s="25">
        <f t="shared" si="16"/>
        <v>0.24836535501526669</v>
      </c>
      <c r="AH21" s="14">
        <f t="shared" si="8"/>
        <v>1.3541666666666665E-2</v>
      </c>
      <c r="AI21" s="14">
        <f t="shared" si="9"/>
        <v>0</v>
      </c>
      <c r="AJ21" s="14">
        <f t="shared" si="17"/>
        <v>1.3541666666666665E-2</v>
      </c>
      <c r="AK21" s="29">
        <v>60</v>
      </c>
      <c r="AL21" s="30">
        <v>0</v>
      </c>
      <c r="AM21" s="6"/>
      <c r="AN21" s="31"/>
      <c r="AO21" s="6">
        <f t="shared" si="10"/>
        <v>59.65</v>
      </c>
      <c r="AP21" s="74">
        <f t="shared" si="11"/>
        <v>-6.3E-2</v>
      </c>
    </row>
    <row r="22" spans="1:42" x14ac:dyDescent="0.3">
      <c r="C22" s="14"/>
      <c r="D22" s="14"/>
      <c r="E22" s="14"/>
      <c r="F22" s="32"/>
      <c r="G22" s="16">
        <f t="shared" si="1"/>
        <v>19.311532132385764</v>
      </c>
      <c r="H22" s="17"/>
      <c r="I22" s="83"/>
      <c r="J22" t="s">
        <v>93</v>
      </c>
      <c r="K22" s="6">
        <v>11.8</v>
      </c>
      <c r="L22" s="26">
        <f>L$21+K22</f>
        <v>100.15898353614888</v>
      </c>
      <c r="M22" s="6">
        <f t="shared" si="18"/>
        <v>161.19025919999999</v>
      </c>
      <c r="N22" s="6">
        <f t="shared" si="12"/>
        <v>11.799999999999997</v>
      </c>
      <c r="O22" s="6">
        <f t="shared" si="13"/>
        <v>18.990259199999997</v>
      </c>
      <c r="P22" s="6">
        <f t="shared" si="0"/>
        <v>830.19688220790579</v>
      </c>
      <c r="Q22" s="6">
        <f t="shared" si="2"/>
        <v>1336.0723712000001</v>
      </c>
      <c r="R22" s="1">
        <v>767</v>
      </c>
      <c r="S22" s="1">
        <v>462</v>
      </c>
      <c r="T22" s="1">
        <v>290</v>
      </c>
      <c r="U22" s="6">
        <f t="shared" si="14"/>
        <v>170.04000000000008</v>
      </c>
      <c r="V22" s="20">
        <v>3.0000000000000001E-3</v>
      </c>
      <c r="W22" s="20">
        <v>4.4999999999999998E-2</v>
      </c>
      <c r="X22" s="21" t="s">
        <v>43</v>
      </c>
      <c r="Y22" s="22">
        <f t="shared" si="3"/>
        <v>0.125</v>
      </c>
      <c r="Z22" s="24"/>
      <c r="AA22" s="22"/>
      <c r="AB22" s="79">
        <f t="shared" si="4"/>
        <v>43627.929647172183</v>
      </c>
      <c r="AC22" s="79">
        <f t="shared" si="5"/>
        <v>43627.804647172183</v>
      </c>
      <c r="AD22" s="25">
        <f t="shared" si="15"/>
        <v>0.29423050551849883</v>
      </c>
      <c r="AE22" s="79">
        <f t="shared" si="6"/>
        <v>43627.929647172183</v>
      </c>
      <c r="AF22" s="79">
        <f t="shared" si="7"/>
        <v>43627.804647172183</v>
      </c>
      <c r="AG22" s="25">
        <f t="shared" si="16"/>
        <v>0.29423050551849883</v>
      </c>
      <c r="AH22" s="14">
        <f t="shared" si="8"/>
        <v>3.1650431999999999E-2</v>
      </c>
      <c r="AI22" s="14">
        <f t="shared" si="9"/>
        <v>1.4214718506666666E-2</v>
      </c>
      <c r="AJ22" s="14">
        <f t="shared" si="17"/>
        <v>4.5865150506666667E-2</v>
      </c>
      <c r="AK22" s="29"/>
      <c r="AL22" s="30"/>
      <c r="AM22" s="6">
        <v>15</v>
      </c>
      <c r="AN22" s="31"/>
      <c r="AO22" s="6">
        <f t="shared" si="10"/>
        <v>23.8</v>
      </c>
      <c r="AP22" s="74">
        <f t="shared" si="11"/>
        <v>3.0000000000000001E-3</v>
      </c>
    </row>
    <row r="23" spans="1:42" x14ac:dyDescent="0.3">
      <c r="C23" s="14"/>
      <c r="D23" s="14"/>
      <c r="E23" s="14"/>
      <c r="F23" s="32"/>
      <c r="G23" s="16">
        <f t="shared" si="1"/>
        <v>19.7873829662567</v>
      </c>
      <c r="H23" s="17"/>
      <c r="I23" s="83"/>
      <c r="J23" t="s">
        <v>169</v>
      </c>
      <c r="K23" s="6">
        <v>18.399999999999999</v>
      </c>
      <c r="L23" s="26">
        <f>L$21+K23</f>
        <v>106.75898353614889</v>
      </c>
      <c r="M23" s="6">
        <f t="shared" si="18"/>
        <v>171.81192960000001</v>
      </c>
      <c r="N23" s="6">
        <f t="shared" si="12"/>
        <v>6.6000000000000085</v>
      </c>
      <c r="O23" s="6">
        <f t="shared" si="13"/>
        <v>10.621670400000015</v>
      </c>
      <c r="P23" s="6"/>
      <c r="Q23" s="6"/>
      <c r="R23" s="1"/>
      <c r="S23" s="1"/>
      <c r="T23" s="1"/>
      <c r="U23" s="6"/>
      <c r="V23" s="20"/>
      <c r="W23" s="20"/>
      <c r="X23" s="21" t="s">
        <v>43</v>
      </c>
      <c r="Y23" s="22">
        <f t="shared" si="3"/>
        <v>0.125</v>
      </c>
      <c r="Z23" s="24"/>
      <c r="AA23" s="22"/>
      <c r="AB23" s="79">
        <f t="shared" si="4"/>
        <v>43627.949474290261</v>
      </c>
      <c r="AC23" s="79">
        <f t="shared" si="5"/>
        <v>43627.824474290261</v>
      </c>
      <c r="AD23" s="25">
        <f t="shared" si="15"/>
        <v>0.3140576235964545</v>
      </c>
      <c r="AE23" s="79">
        <f t="shared" si="6"/>
        <v>43627.949474290261</v>
      </c>
      <c r="AF23" s="79">
        <f t="shared" si="7"/>
        <v>43627.824474290261</v>
      </c>
      <c r="AG23" s="25">
        <f t="shared" si="16"/>
        <v>0.3140576235964545</v>
      </c>
      <c r="AH23" s="14">
        <f t="shared" si="8"/>
        <v>1.7702784000000023E-2</v>
      </c>
      <c r="AI23" s="14">
        <f t="shared" si="9"/>
        <v>2.1243340800000026E-3</v>
      </c>
      <c r="AJ23" s="14">
        <f t="shared" si="17"/>
        <v>1.9827118080000025E-2</v>
      </c>
      <c r="AK23" s="29"/>
      <c r="AL23" s="30"/>
      <c r="AM23" s="6"/>
      <c r="AN23" s="31"/>
      <c r="AO23" s="6">
        <f t="shared" si="10"/>
        <v>25</v>
      </c>
      <c r="AP23" s="74">
        <f t="shared" si="11"/>
        <v>0</v>
      </c>
    </row>
    <row r="24" spans="1:42" x14ac:dyDescent="0.3">
      <c r="C24" s="14"/>
      <c r="D24" s="14"/>
      <c r="E24" s="14"/>
      <c r="F24" s="32"/>
      <c r="G24" s="16">
        <f t="shared" si="1"/>
        <v>20.766722435073461</v>
      </c>
      <c r="H24" s="17"/>
      <c r="I24" s="83"/>
      <c r="J24" t="s">
        <v>94</v>
      </c>
      <c r="K24" s="6">
        <v>34.700000000000003</v>
      </c>
      <c r="L24" s="26">
        <f>L$21+K24</f>
        <v>123.05898353614889</v>
      </c>
      <c r="M24" s="6">
        <f t="shared" si="18"/>
        <v>198.04423679999999</v>
      </c>
      <c r="N24" s="6">
        <f t="shared" si="12"/>
        <v>16.299999999999997</v>
      </c>
      <c r="O24" s="6">
        <f t="shared" si="13"/>
        <v>26.232307199999997</v>
      </c>
      <c r="P24" s="6">
        <f t="shared" ref="P24:P55" si="19">L$136-L24</f>
        <v>807.29688220790581</v>
      </c>
      <c r="Q24" s="6">
        <f t="shared" si="2"/>
        <v>1299.2183936000001</v>
      </c>
      <c r="R24" s="1">
        <v>-174</v>
      </c>
      <c r="S24" s="1">
        <v>83</v>
      </c>
      <c r="T24" s="1">
        <v>1027</v>
      </c>
      <c r="U24" s="6">
        <f>R24-R22</f>
        <v>-941</v>
      </c>
      <c r="V24" s="20">
        <v>-7.0000000000000001E-3</v>
      </c>
      <c r="W24" s="20">
        <v>7.0000000000000001E-3</v>
      </c>
      <c r="X24" s="21" t="s">
        <v>43</v>
      </c>
      <c r="Y24" s="22">
        <f t="shared" si="3"/>
        <v>0.125</v>
      </c>
      <c r="Z24" s="24"/>
      <c r="AA24" s="22"/>
      <c r="AB24" s="79">
        <f t="shared" si="4"/>
        <v>43627.990280101461</v>
      </c>
      <c r="AC24" s="79">
        <f t="shared" si="5"/>
        <v>43627.865280101461</v>
      </c>
      <c r="AD24" s="25">
        <f t="shared" si="15"/>
        <v>0.35486343479715288</v>
      </c>
      <c r="AE24" s="79">
        <f t="shared" si="6"/>
        <v>43627.990280101461</v>
      </c>
      <c r="AF24" s="79">
        <f t="shared" si="7"/>
        <v>43627.865280101461</v>
      </c>
      <c r="AG24" s="25">
        <f t="shared" si="16"/>
        <v>0.35486343479715288</v>
      </c>
      <c r="AH24" s="14">
        <f t="shared" si="8"/>
        <v>3.6433759999999996E-2</v>
      </c>
      <c r="AI24" s="14">
        <f t="shared" si="9"/>
        <v>4.3720511999999993E-3</v>
      </c>
      <c r="AJ24" s="14">
        <f t="shared" si="17"/>
        <v>4.0805811199999993E-2</v>
      </c>
      <c r="AK24" s="29">
        <v>30</v>
      </c>
      <c r="AL24" s="30"/>
      <c r="AM24" s="6"/>
      <c r="AN24" s="31"/>
      <c r="AO24" s="6">
        <f t="shared" si="10"/>
        <v>28.85</v>
      </c>
      <c r="AP24" s="74">
        <f t="shared" si="11"/>
        <v>-7.0000000000000001E-3</v>
      </c>
    </row>
    <row r="25" spans="1:42" x14ac:dyDescent="0.3">
      <c r="C25" s="14"/>
      <c r="D25" s="14"/>
      <c r="E25" s="14"/>
      <c r="F25" s="32"/>
      <c r="G25" s="16">
        <f t="shared" si="1"/>
        <v>21.898670630995184</v>
      </c>
      <c r="H25" s="17"/>
      <c r="I25" s="83"/>
      <c r="J25" t="s">
        <v>95</v>
      </c>
      <c r="K25" s="6">
        <v>50.4</v>
      </c>
      <c r="L25" s="26">
        <f t="shared" ref="L25:L26" si="20">L$21+K25</f>
        <v>138.75898353614889</v>
      </c>
      <c r="M25" s="6">
        <f t="shared" si="18"/>
        <v>223.31093760000002</v>
      </c>
      <c r="N25" s="6">
        <f t="shared" si="12"/>
        <v>15.700000000000003</v>
      </c>
      <c r="O25" s="6">
        <f t="shared" si="13"/>
        <v>25.266700800000006</v>
      </c>
      <c r="P25" s="6">
        <f t="shared" si="19"/>
        <v>791.59688220790576</v>
      </c>
      <c r="Q25" s="6">
        <f t="shared" si="2"/>
        <v>1273.9516928</v>
      </c>
      <c r="R25" s="1">
        <v>-162</v>
      </c>
      <c r="S25" s="1">
        <v>167</v>
      </c>
      <c r="T25" s="1">
        <v>155</v>
      </c>
      <c r="U25" s="6">
        <f t="shared" si="14"/>
        <v>12</v>
      </c>
      <c r="V25" s="20">
        <v>1E-3</v>
      </c>
      <c r="W25" s="20">
        <v>1.7999999999999999E-2</v>
      </c>
      <c r="X25" s="21" t="s">
        <v>43</v>
      </c>
      <c r="Y25" s="22">
        <f t="shared" si="3"/>
        <v>0.125</v>
      </c>
      <c r="Z25" s="24"/>
      <c r="AA25" s="22"/>
      <c r="AB25" s="79">
        <f t="shared" si="4"/>
        <v>43628.037444609625</v>
      </c>
      <c r="AC25" s="79">
        <f t="shared" si="5"/>
        <v>43627.912444609625</v>
      </c>
      <c r="AD25" s="25">
        <f t="shared" si="15"/>
        <v>0.40202794296055799</v>
      </c>
      <c r="AE25" s="79">
        <f t="shared" si="6"/>
        <v>43628.037444609625</v>
      </c>
      <c r="AF25" s="79">
        <f t="shared" si="7"/>
        <v>43627.912444609625</v>
      </c>
      <c r="AG25" s="25">
        <f t="shared" si="16"/>
        <v>0.40202794296055799</v>
      </c>
      <c r="AH25" s="14">
        <f t="shared" si="8"/>
        <v>4.2111168000000011E-2</v>
      </c>
      <c r="AI25" s="14">
        <f t="shared" si="9"/>
        <v>5.053340160000001E-3</v>
      </c>
      <c r="AJ25" s="14">
        <f t="shared" si="17"/>
        <v>4.7164508160000014E-2</v>
      </c>
      <c r="AK25" s="29"/>
      <c r="AL25" s="30"/>
      <c r="AM25" s="6"/>
      <c r="AN25" s="31"/>
      <c r="AO25" s="6">
        <f t="shared" si="10"/>
        <v>24.6</v>
      </c>
      <c r="AP25" s="74">
        <f t="shared" si="11"/>
        <v>1E-3</v>
      </c>
    </row>
    <row r="26" spans="1:42" x14ac:dyDescent="0.3">
      <c r="A26" t="s">
        <v>13</v>
      </c>
      <c r="B26">
        <v>1</v>
      </c>
      <c r="C26" s="14">
        <v>0.12013888888888889</v>
      </c>
      <c r="D26" s="14">
        <f>SUM(AJ22:AJ26)</f>
        <v>0.18390637269333332</v>
      </c>
      <c r="E26" s="14"/>
      <c r="F26" s="32"/>
      <c r="G26" s="16">
        <f t="shared" si="1"/>
        <v>22.624521464982536</v>
      </c>
      <c r="H26" s="17"/>
      <c r="I26" s="83"/>
      <c r="J26" t="s">
        <v>34</v>
      </c>
      <c r="K26" s="6">
        <v>57</v>
      </c>
      <c r="L26" s="26">
        <f t="shared" si="20"/>
        <v>145.35898353614888</v>
      </c>
      <c r="M26" s="6">
        <f t="shared" si="18"/>
        <v>233.93260800000002</v>
      </c>
      <c r="N26" s="6">
        <f t="shared" si="12"/>
        <v>6.5999999999999943</v>
      </c>
      <c r="O26" s="6">
        <f t="shared" si="13"/>
        <v>10.621670399999992</v>
      </c>
      <c r="P26" s="6">
        <f t="shared" si="19"/>
        <v>784.99688220790574</v>
      </c>
      <c r="Q26" s="6">
        <f t="shared" si="2"/>
        <v>1263.3300224</v>
      </c>
      <c r="R26" s="1">
        <v>-103</v>
      </c>
      <c r="S26" s="1">
        <v>60</v>
      </c>
      <c r="T26" s="1">
        <v>1</v>
      </c>
      <c r="U26" s="6">
        <f t="shared" si="14"/>
        <v>59</v>
      </c>
      <c r="V26" s="20">
        <v>1E-3</v>
      </c>
      <c r="W26" s="20">
        <v>5.0000000000000001E-3</v>
      </c>
      <c r="X26" s="21" t="s">
        <v>43</v>
      </c>
      <c r="Y26" s="22">
        <f t="shared" si="3"/>
        <v>0.125</v>
      </c>
      <c r="Z26" s="24"/>
      <c r="AA26" s="22"/>
      <c r="AB26" s="79">
        <f t="shared" si="4"/>
        <v>43628.067688394374</v>
      </c>
      <c r="AC26" s="79">
        <f t="shared" si="5"/>
        <v>43627.942688394374</v>
      </c>
      <c r="AD26" s="25">
        <f t="shared" si="15"/>
        <v>0.43227172771003097</v>
      </c>
      <c r="AE26" s="79">
        <f t="shared" si="6"/>
        <v>43628.067688394374</v>
      </c>
      <c r="AF26" s="79">
        <f t="shared" si="7"/>
        <v>43627.942688394374</v>
      </c>
      <c r="AG26" s="25">
        <f t="shared" si="16"/>
        <v>0.43227172771003097</v>
      </c>
      <c r="AH26" s="14">
        <f t="shared" si="8"/>
        <v>1.7702783999999989E-2</v>
      </c>
      <c r="AI26" s="14">
        <f t="shared" si="9"/>
        <v>1.2541000746666664E-2</v>
      </c>
      <c r="AJ26" s="14">
        <f t="shared" si="17"/>
        <v>3.0243784746666655E-2</v>
      </c>
      <c r="AK26" s="29"/>
      <c r="AL26" s="30"/>
      <c r="AM26" s="6">
        <v>15</v>
      </c>
      <c r="AN26" s="31"/>
      <c r="AO26" s="6">
        <f t="shared" si="10"/>
        <v>24.6</v>
      </c>
      <c r="AP26" s="74">
        <f t="shared" si="11"/>
        <v>1E-3</v>
      </c>
    </row>
    <row r="27" spans="1:42" x14ac:dyDescent="0.3">
      <c r="C27" s="14"/>
      <c r="D27" s="14"/>
      <c r="E27" s="14"/>
      <c r="F27" s="32"/>
      <c r="G27" s="16">
        <f t="shared" si="1"/>
        <v>23.215730076888576</v>
      </c>
      <c r="H27" s="17"/>
      <c r="I27" s="83"/>
      <c r="J27" t="s">
        <v>106</v>
      </c>
      <c r="K27" s="6">
        <v>8.1999999999999993</v>
      </c>
      <c r="L27" s="26">
        <f>L$26+K27</f>
        <v>153.55898353614887</v>
      </c>
      <c r="M27" s="6">
        <f t="shared" si="18"/>
        <v>247.12922879999999</v>
      </c>
      <c r="N27" s="6">
        <f t="shared" si="12"/>
        <v>8.1999999999999886</v>
      </c>
      <c r="O27" s="6">
        <f t="shared" si="13"/>
        <v>13.196620799999982</v>
      </c>
      <c r="P27" s="6">
        <f t="shared" si="19"/>
        <v>776.79688220790581</v>
      </c>
      <c r="Q27" s="6">
        <f t="shared" si="2"/>
        <v>1250.1334016000001</v>
      </c>
      <c r="R27" s="1">
        <v>-88</v>
      </c>
      <c r="S27" s="1">
        <v>60</v>
      </c>
      <c r="T27" s="1">
        <v>4</v>
      </c>
      <c r="U27" s="6">
        <f t="shared" si="14"/>
        <v>15</v>
      </c>
      <c r="V27" s="20">
        <v>1E-3</v>
      </c>
      <c r="W27" s="20">
        <v>8.0000000000000002E-3</v>
      </c>
      <c r="X27" s="21" t="s">
        <v>43</v>
      </c>
      <c r="Y27" s="22">
        <f t="shared" si="3"/>
        <v>0.125</v>
      </c>
      <c r="Z27" s="24"/>
      <c r="AA27" s="22"/>
      <c r="AB27" s="79">
        <f t="shared" si="4"/>
        <v>43628.092322086537</v>
      </c>
      <c r="AC27" s="79">
        <f t="shared" si="5"/>
        <v>43627.967322086537</v>
      </c>
      <c r="AD27" s="25">
        <f t="shared" si="15"/>
        <v>0.45690541987278266</v>
      </c>
      <c r="AE27" s="79">
        <f t="shared" si="6"/>
        <v>43628.092322086537</v>
      </c>
      <c r="AF27" s="79">
        <f t="shared" si="7"/>
        <v>43627.967322086537</v>
      </c>
      <c r="AG27" s="25">
        <f t="shared" si="16"/>
        <v>0.45690541987278266</v>
      </c>
      <c r="AH27" s="14">
        <f t="shared" si="8"/>
        <v>2.1994367999999969E-2</v>
      </c>
      <c r="AI27" s="14">
        <f t="shared" si="9"/>
        <v>2.6393241599999961E-3</v>
      </c>
      <c r="AJ27" s="14">
        <f t="shared" si="17"/>
        <v>2.4633692159999963E-2</v>
      </c>
      <c r="AK27" s="29"/>
      <c r="AL27" s="30"/>
      <c r="AM27" s="6"/>
      <c r="AN27" s="31"/>
      <c r="AO27" s="6">
        <f t="shared" si="10"/>
        <v>24.6</v>
      </c>
      <c r="AP27" s="74">
        <f t="shared" si="11"/>
        <v>1E-3</v>
      </c>
    </row>
    <row r="28" spans="1:42" x14ac:dyDescent="0.3">
      <c r="C28" s="14"/>
      <c r="D28" s="14"/>
      <c r="E28" s="14"/>
      <c r="F28" s="32"/>
      <c r="G28" s="16">
        <f t="shared" si="1"/>
        <v>0.15301202255068347</v>
      </c>
      <c r="H28" s="17"/>
      <c r="I28" s="83"/>
      <c r="J28" t="s">
        <v>107</v>
      </c>
      <c r="K28" s="6">
        <v>21.2</v>
      </c>
      <c r="L28" s="26">
        <f t="shared" ref="L28:L35" si="21">L$26+K28</f>
        <v>166.55898353614887</v>
      </c>
      <c r="M28" s="6">
        <f t="shared" si="18"/>
        <v>268.05070080000002</v>
      </c>
      <c r="N28" s="6">
        <f t="shared" si="12"/>
        <v>13</v>
      </c>
      <c r="O28" s="6">
        <f t="shared" si="13"/>
        <v>20.921472000000001</v>
      </c>
      <c r="P28" s="6">
        <f t="shared" si="19"/>
        <v>763.79688220790581</v>
      </c>
      <c r="Q28" s="6">
        <f t="shared" si="2"/>
        <v>1229.2119296000001</v>
      </c>
      <c r="R28" s="1">
        <v>210</v>
      </c>
      <c r="S28" s="1">
        <v>410</v>
      </c>
      <c r="T28" s="1">
        <v>88</v>
      </c>
      <c r="U28" s="6">
        <f t="shared" si="14"/>
        <v>298</v>
      </c>
      <c r="V28" s="20">
        <v>5.0000000000000001E-3</v>
      </c>
      <c r="W28" s="20">
        <v>3.5999999999999997E-2</v>
      </c>
      <c r="X28" s="21" t="s">
        <v>43</v>
      </c>
      <c r="Y28" s="22">
        <f t="shared" si="3"/>
        <v>0.125</v>
      </c>
      <c r="Z28" s="24"/>
      <c r="AA28" s="22"/>
      <c r="AB28" s="79">
        <f t="shared" si="4"/>
        <v>43628.13137550094</v>
      </c>
      <c r="AC28" s="79">
        <f t="shared" si="5"/>
        <v>43628.00637550094</v>
      </c>
      <c r="AD28" s="25">
        <f t="shared" si="15"/>
        <v>0.49595883427537046</v>
      </c>
      <c r="AE28" s="79">
        <f t="shared" si="6"/>
        <v>43628.13137550094</v>
      </c>
      <c r="AF28" s="79">
        <f t="shared" si="7"/>
        <v>43628.00637550094</v>
      </c>
      <c r="AG28" s="25">
        <f t="shared" si="16"/>
        <v>0.49595883427537046</v>
      </c>
      <c r="AH28" s="14">
        <f t="shared" si="8"/>
        <v>3.4869120000000003E-2</v>
      </c>
      <c r="AI28" s="14">
        <f t="shared" si="9"/>
        <v>4.1842944E-3</v>
      </c>
      <c r="AJ28" s="14">
        <f t="shared" si="17"/>
        <v>3.90534144E-2</v>
      </c>
      <c r="AK28" s="29"/>
      <c r="AL28" s="30"/>
      <c r="AM28" s="6"/>
      <c r="AN28" s="31"/>
      <c r="AO28" s="6">
        <f t="shared" si="10"/>
        <v>23</v>
      </c>
      <c r="AP28" s="74">
        <f t="shared" si="11"/>
        <v>5.0000000000000001E-3</v>
      </c>
    </row>
    <row r="29" spans="1:42" x14ac:dyDescent="0.3">
      <c r="C29" s="14"/>
      <c r="D29" s="14"/>
      <c r="E29" s="14"/>
      <c r="F29" s="32"/>
      <c r="G29" s="16">
        <f t="shared" si="1"/>
        <v>0.66491216205758974</v>
      </c>
      <c r="H29" s="17"/>
      <c r="I29" s="83"/>
      <c r="J29" t="s">
        <v>108</v>
      </c>
      <c r="K29">
        <v>28.3</v>
      </c>
      <c r="L29" s="26">
        <f t="shared" si="21"/>
        <v>173.6589835361489</v>
      </c>
      <c r="M29" s="6">
        <f t="shared" si="18"/>
        <v>279.47704320000003</v>
      </c>
      <c r="N29" s="6">
        <f t="shared" si="12"/>
        <v>7.1000000000000227</v>
      </c>
      <c r="O29" s="6">
        <f t="shared" si="13"/>
        <v>11.426342400000037</v>
      </c>
      <c r="P29" s="6">
        <f t="shared" si="19"/>
        <v>756.69688220790579</v>
      </c>
      <c r="Q29" s="6">
        <f t="shared" si="2"/>
        <v>1217.7855872</v>
      </c>
      <c r="R29" s="1">
        <v>343</v>
      </c>
      <c r="S29" s="1">
        <v>339</v>
      </c>
      <c r="T29" s="1">
        <v>220</v>
      </c>
      <c r="U29" s="6">
        <f t="shared" si="14"/>
        <v>133</v>
      </c>
      <c r="V29" s="20">
        <v>3.0000000000000001E-3</v>
      </c>
      <c r="W29" s="20">
        <v>4.5999999999999999E-2</v>
      </c>
      <c r="X29" s="21" t="s">
        <v>43</v>
      </c>
      <c r="Y29" s="22">
        <f t="shared" si="3"/>
        <v>0.125</v>
      </c>
      <c r="Z29" s="24"/>
      <c r="AA29" s="22"/>
      <c r="AB29" s="79">
        <f t="shared" si="4"/>
        <v>43628.152704673419</v>
      </c>
      <c r="AC29" s="79">
        <f t="shared" si="5"/>
        <v>43628.027704673419</v>
      </c>
      <c r="AD29" s="25">
        <f t="shared" si="15"/>
        <v>0.51728800675482489</v>
      </c>
      <c r="AE29" s="79">
        <f t="shared" si="6"/>
        <v>43628.152704673419</v>
      </c>
      <c r="AF29" s="79">
        <f t="shared" si="7"/>
        <v>43628.027704673419</v>
      </c>
      <c r="AG29" s="25">
        <f t="shared" si="16"/>
        <v>0.51728800675482489</v>
      </c>
      <c r="AH29" s="14">
        <f t="shared" si="8"/>
        <v>1.9043904000000059E-2</v>
      </c>
      <c r="AI29" s="14">
        <f t="shared" si="9"/>
        <v>2.2852684800000072E-3</v>
      </c>
      <c r="AJ29" s="14">
        <f t="shared" si="17"/>
        <v>2.1329172480000068E-2</v>
      </c>
      <c r="AK29" s="29"/>
      <c r="AL29" s="30"/>
      <c r="AM29" s="6"/>
      <c r="AN29" s="31"/>
      <c r="AO29" s="6">
        <f t="shared" si="10"/>
        <v>23.8</v>
      </c>
      <c r="AP29" s="74">
        <f t="shared" si="11"/>
        <v>3.0000000000000001E-3</v>
      </c>
    </row>
    <row r="30" spans="1:42" x14ac:dyDescent="0.3">
      <c r="C30" s="14"/>
      <c r="D30" s="14"/>
      <c r="E30" s="14"/>
      <c r="F30" s="32"/>
      <c r="G30" s="16">
        <f t="shared" si="1"/>
        <v>1.3789657152956352</v>
      </c>
      <c r="H30" s="17"/>
      <c r="I30" s="83"/>
      <c r="J30" t="s">
        <v>109</v>
      </c>
      <c r="K30">
        <v>38.6</v>
      </c>
      <c r="L30" s="26">
        <f t="shared" si="21"/>
        <v>183.95898353614888</v>
      </c>
      <c r="M30" s="6">
        <f t="shared" si="18"/>
        <v>296.05328639999999</v>
      </c>
      <c r="N30" s="6">
        <f t="shared" si="12"/>
        <v>10.299999999999983</v>
      </c>
      <c r="O30" s="6">
        <f t="shared" si="13"/>
        <v>16.576243199999972</v>
      </c>
      <c r="P30" s="6">
        <f t="shared" si="19"/>
        <v>746.39688220790572</v>
      </c>
      <c r="Q30" s="6">
        <f t="shared" si="2"/>
        <v>1201.2093439999999</v>
      </c>
      <c r="R30" s="1">
        <v>1018</v>
      </c>
      <c r="S30" s="1">
        <v>693</v>
      </c>
      <c r="T30" s="1">
        <v>0</v>
      </c>
      <c r="U30" s="6">
        <f t="shared" si="14"/>
        <v>675</v>
      </c>
      <c r="V30" s="20">
        <v>0.01</v>
      </c>
      <c r="W30" s="20">
        <v>2.7E-2</v>
      </c>
      <c r="X30" s="21" t="s">
        <v>43</v>
      </c>
      <c r="Y30" s="22">
        <f t="shared" si="3"/>
        <v>0.125</v>
      </c>
      <c r="Z30" s="24"/>
      <c r="AA30" s="22"/>
      <c r="AB30" s="79">
        <f t="shared" si="4"/>
        <v>43628.182456904804</v>
      </c>
      <c r="AC30" s="79">
        <f t="shared" si="5"/>
        <v>43628.057456904804</v>
      </c>
      <c r="AD30" s="25">
        <f t="shared" si="15"/>
        <v>0.54704023813974345</v>
      </c>
      <c r="AE30" s="79">
        <f t="shared" si="6"/>
        <v>43628.182456904804</v>
      </c>
      <c r="AF30" s="79">
        <f t="shared" si="7"/>
        <v>43628.057456904804</v>
      </c>
      <c r="AG30" s="25">
        <f t="shared" si="16"/>
        <v>0.54704023813974345</v>
      </c>
      <c r="AH30" s="14">
        <f t="shared" si="8"/>
        <v>2.6564492307692266E-2</v>
      </c>
      <c r="AI30" s="14">
        <f t="shared" si="9"/>
        <v>3.1877390769230718E-3</v>
      </c>
      <c r="AJ30" s="14">
        <f t="shared" si="17"/>
        <v>2.9752231384615337E-2</v>
      </c>
      <c r="AK30" s="29">
        <v>26</v>
      </c>
      <c r="AL30" s="30"/>
      <c r="AM30" s="6"/>
      <c r="AN30" s="31"/>
      <c r="AO30" s="6">
        <f t="shared" si="10"/>
        <v>21</v>
      </c>
      <c r="AP30" s="74">
        <f t="shared" si="11"/>
        <v>0.01</v>
      </c>
    </row>
    <row r="31" spans="1:42" x14ac:dyDescent="0.3">
      <c r="C31" s="14"/>
      <c r="D31" s="14"/>
      <c r="E31" s="14"/>
      <c r="F31" s="32"/>
      <c r="G31" s="16">
        <f t="shared" si="1"/>
        <v>1.7394587713060901</v>
      </c>
      <c r="H31" s="17"/>
      <c r="I31" s="83"/>
      <c r="J31" t="s">
        <v>110</v>
      </c>
      <c r="K31">
        <v>43.6</v>
      </c>
      <c r="L31" s="26">
        <f t="shared" si="21"/>
        <v>188.95898353614888</v>
      </c>
      <c r="M31" s="6">
        <f t="shared" si="18"/>
        <v>304.10000639999998</v>
      </c>
      <c r="N31" s="6">
        <f t="shared" si="12"/>
        <v>5</v>
      </c>
      <c r="O31" s="6">
        <f t="shared" si="13"/>
        <v>8.0467200000000005</v>
      </c>
      <c r="P31" s="6">
        <f t="shared" si="19"/>
        <v>741.39688220790572</v>
      </c>
      <c r="Q31" s="6">
        <f t="shared" si="2"/>
        <v>1193.1626239999998</v>
      </c>
      <c r="R31" s="1">
        <v>1093</v>
      </c>
      <c r="S31" s="1">
        <v>173</v>
      </c>
      <c r="T31" s="1">
        <v>90</v>
      </c>
      <c r="U31" s="6">
        <f t="shared" si="14"/>
        <v>75</v>
      </c>
      <c r="V31" s="20">
        <v>4.0000000000000001E-3</v>
      </c>
      <c r="W31" s="20">
        <v>4.4999999999999998E-2</v>
      </c>
      <c r="X31" s="21" t="s">
        <v>43</v>
      </c>
      <c r="Y31" s="22">
        <f t="shared" si="3"/>
        <v>0.125</v>
      </c>
      <c r="Z31" s="24"/>
      <c r="AA31" s="22"/>
      <c r="AB31" s="79">
        <f t="shared" si="4"/>
        <v>43628.197477448804</v>
      </c>
      <c r="AC31" s="79">
        <f t="shared" si="5"/>
        <v>43628.072477448804</v>
      </c>
      <c r="AD31" s="25">
        <f t="shared" si="15"/>
        <v>0.56206078214017907</v>
      </c>
      <c r="AE31" s="79">
        <f t="shared" si="6"/>
        <v>43628.197477448804</v>
      </c>
      <c r="AF31" s="79">
        <f t="shared" si="7"/>
        <v>43628.072477448804</v>
      </c>
      <c r="AG31" s="25">
        <f t="shared" si="16"/>
        <v>0.56206078214017907</v>
      </c>
      <c r="AH31" s="14">
        <f t="shared" si="8"/>
        <v>1.34112E-2</v>
      </c>
      <c r="AI31" s="14">
        <f t="shared" si="9"/>
        <v>1.609344E-3</v>
      </c>
      <c r="AJ31" s="14">
        <f t="shared" si="17"/>
        <v>1.5020544E-2</v>
      </c>
      <c r="AK31" s="29"/>
      <c r="AL31" s="30"/>
      <c r="AM31" s="6"/>
      <c r="AN31" s="31"/>
      <c r="AO31" s="6">
        <f t="shared" si="10"/>
        <v>23.4</v>
      </c>
      <c r="AP31" s="74">
        <f t="shared" si="11"/>
        <v>4.0000000000000001E-3</v>
      </c>
    </row>
    <row r="32" spans="1:42" x14ac:dyDescent="0.3">
      <c r="C32" s="14"/>
      <c r="D32" s="14"/>
      <c r="E32" s="14"/>
      <c r="F32" s="32"/>
      <c r="G32" s="16"/>
      <c r="H32" s="17"/>
      <c r="I32" s="83"/>
      <c r="J32" t="s">
        <v>274</v>
      </c>
      <c r="K32">
        <v>44.8</v>
      </c>
      <c r="L32" s="26">
        <f t="shared" si="21"/>
        <v>190.15898353614887</v>
      </c>
      <c r="M32" s="6">
        <f t="shared" si="18"/>
        <v>306.03121920000001</v>
      </c>
      <c r="N32" s="6">
        <f t="shared" ref="N32" si="22">L32-L31</f>
        <v>1.1999999999999886</v>
      </c>
      <c r="O32" s="6">
        <f t="shared" ref="O32" si="23">N32*1.609344</f>
        <v>1.9312127999999817</v>
      </c>
      <c r="P32" s="6">
        <f t="shared" si="19"/>
        <v>740.19688220790579</v>
      </c>
      <c r="Q32" s="6">
        <f t="shared" si="2"/>
        <v>1191.2314111999999</v>
      </c>
      <c r="R32" s="1"/>
      <c r="S32" s="1"/>
      <c r="T32" s="1"/>
      <c r="U32" s="6"/>
      <c r="V32" s="20"/>
      <c r="W32" s="20"/>
      <c r="X32" s="21"/>
      <c r="Y32" s="22">
        <f t="shared" si="3"/>
        <v>0.125</v>
      </c>
      <c r="Z32" s="24"/>
      <c r="AA32" s="22"/>
      <c r="AB32" s="79">
        <f t="shared" ref="AB32" si="24">AB31+AJ32</f>
        <v>43628.201082379368</v>
      </c>
      <c r="AC32" s="79">
        <f t="shared" ref="AC32" si="25">AB32-Y32</f>
        <v>43628.076082379368</v>
      </c>
      <c r="AD32" s="25">
        <f t="shared" ref="AD32" si="26">AB32-AB$4</f>
        <v>0.56566571270377608</v>
      </c>
      <c r="AE32" s="79">
        <f t="shared" ref="AE32" si="27">IF(ISBLANK(Z32),AE31+AJ32,Z32)</f>
        <v>43628.201082379368</v>
      </c>
      <c r="AF32" s="79">
        <f t="shared" ref="AF32" si="28">AE32-Y32</f>
        <v>43628.076082379368</v>
      </c>
      <c r="AG32" s="25">
        <f t="shared" ref="AG32" si="29">AE32-AE$4</f>
        <v>0.56566571270377608</v>
      </c>
      <c r="AH32" s="14">
        <f t="shared" ref="AH32" si="30">(O32/IF(ISBLANK(AK32),$AK$2,AK32))/24</f>
        <v>3.2186879999999696E-3</v>
      </c>
      <c r="AI32" s="14">
        <f t="shared" ref="AI32" si="31">(AM32+AN32)/24/60+AH32*IF(ISBLANK(AL32),$AL$2,AL32)</f>
        <v>3.8624255999999632E-4</v>
      </c>
      <c r="AJ32" s="14">
        <f t="shared" ref="AJ32" si="32">AH32+AI32</f>
        <v>3.6049305599999658E-3</v>
      </c>
      <c r="AK32" s="29"/>
      <c r="AL32" s="30"/>
      <c r="AM32" s="6"/>
      <c r="AN32" s="31"/>
      <c r="AP32" s="74"/>
    </row>
    <row r="33" spans="1:42" x14ac:dyDescent="0.3">
      <c r="C33" s="14"/>
      <c r="D33" s="14"/>
      <c r="E33" s="14"/>
      <c r="F33" s="32"/>
      <c r="G33" s="16">
        <f t="shared" si="1"/>
        <v>2.7608557632775046</v>
      </c>
      <c r="H33" s="17"/>
      <c r="I33" s="83"/>
      <c r="J33" t="s">
        <v>113</v>
      </c>
      <c r="K33">
        <v>60.6</v>
      </c>
      <c r="L33" s="26">
        <f t="shared" si="21"/>
        <v>205.95898353614888</v>
      </c>
      <c r="M33" s="6">
        <f t="shared" si="18"/>
        <v>331.45885440000001</v>
      </c>
      <c r="N33" s="6">
        <f>L33-L31</f>
        <v>17</v>
      </c>
      <c r="O33" s="6">
        <f t="shared" si="13"/>
        <v>27.358848000000002</v>
      </c>
      <c r="P33" s="6">
        <f t="shared" si="19"/>
        <v>724.39688220790572</v>
      </c>
      <c r="Q33" s="6">
        <f t="shared" si="2"/>
        <v>1165.803776</v>
      </c>
      <c r="R33" s="1">
        <v>262</v>
      </c>
      <c r="S33" s="1">
        <v>209</v>
      </c>
      <c r="T33" s="1">
        <v>1044</v>
      </c>
      <c r="U33" s="6">
        <f>R33-R31</f>
        <v>-831</v>
      </c>
      <c r="V33" s="20">
        <v>-8.9999999999999993E-3</v>
      </c>
      <c r="W33" s="20">
        <v>2.3E-2</v>
      </c>
      <c r="X33" s="21" t="s">
        <v>43</v>
      </c>
      <c r="Y33" s="22">
        <f t="shared" si="3"/>
        <v>0.125</v>
      </c>
      <c r="Z33" s="24"/>
      <c r="AA33" s="22"/>
      <c r="AB33" s="79">
        <f>AB31+AJ33</f>
        <v>43628.240035656803</v>
      </c>
      <c r="AC33" s="79">
        <f t="shared" si="5"/>
        <v>43628.115035656803</v>
      </c>
      <c r="AD33" s="25">
        <f t="shared" si="15"/>
        <v>0.60461899013898801</v>
      </c>
      <c r="AE33" s="79">
        <f>IF(ISBLANK(Z33),AE31+AJ33,Z33)</f>
        <v>43628.240035656803</v>
      </c>
      <c r="AF33" s="79">
        <f t="shared" si="7"/>
        <v>43628.115035656803</v>
      </c>
      <c r="AG33" s="25">
        <f t="shared" si="16"/>
        <v>0.60461899013898801</v>
      </c>
      <c r="AH33" s="14">
        <f t="shared" si="8"/>
        <v>3.7998400000000002E-2</v>
      </c>
      <c r="AI33" s="14">
        <f t="shared" si="9"/>
        <v>4.5598080000000003E-3</v>
      </c>
      <c r="AJ33" s="14">
        <f t="shared" si="17"/>
        <v>4.2558208E-2</v>
      </c>
      <c r="AK33" s="29">
        <v>30</v>
      </c>
      <c r="AL33" s="30"/>
      <c r="AM33" s="6"/>
      <c r="AN33" s="31"/>
      <c r="AO33" s="6">
        <f t="shared" si="10"/>
        <v>29.95</v>
      </c>
      <c r="AP33" s="74">
        <f t="shared" si="11"/>
        <v>-8.9999999999999993E-3</v>
      </c>
    </row>
    <row r="34" spans="1:42" x14ac:dyDescent="0.3">
      <c r="C34" s="14"/>
      <c r="D34" s="14"/>
      <c r="E34" s="14"/>
      <c r="F34" s="32"/>
      <c r="G34" s="16">
        <f t="shared" si="1"/>
        <v>3.5899897920317017</v>
      </c>
      <c r="H34" s="17"/>
      <c r="I34" s="83"/>
      <c r="J34" t="s">
        <v>111</v>
      </c>
      <c r="K34">
        <v>72.099999999999994</v>
      </c>
      <c r="L34" s="26">
        <f t="shared" si="21"/>
        <v>217.45898353614888</v>
      </c>
      <c r="M34" s="6">
        <f t="shared" si="18"/>
        <v>349.9663104</v>
      </c>
      <c r="N34" s="6">
        <f t="shared" si="12"/>
        <v>11.5</v>
      </c>
      <c r="O34" s="6">
        <f t="shared" si="13"/>
        <v>18.507456000000001</v>
      </c>
      <c r="P34" s="6">
        <f t="shared" si="19"/>
        <v>712.89688220790572</v>
      </c>
      <c r="Q34" s="6">
        <f t="shared" si="2"/>
        <v>1147.2963199999999</v>
      </c>
      <c r="R34" s="1">
        <v>238</v>
      </c>
      <c r="S34" s="1">
        <v>161</v>
      </c>
      <c r="T34" s="1">
        <v>190</v>
      </c>
      <c r="U34" s="6">
        <f t="shared" si="14"/>
        <v>-24</v>
      </c>
      <c r="V34" s="20">
        <v>0</v>
      </c>
      <c r="W34" s="20">
        <v>5.0999999999999997E-2</v>
      </c>
      <c r="X34" s="21" t="s">
        <v>43</v>
      </c>
      <c r="Y34" s="22">
        <f t="shared" si="3"/>
        <v>0.125</v>
      </c>
      <c r="Z34" s="24"/>
      <c r="AA34" s="22"/>
      <c r="AB34" s="79">
        <f t="shared" si="4"/>
        <v>43628.274582908001</v>
      </c>
      <c r="AC34" s="79">
        <f t="shared" si="5"/>
        <v>43628.149582908001</v>
      </c>
      <c r="AD34" s="25">
        <f t="shared" si="15"/>
        <v>0.63916624133707955</v>
      </c>
      <c r="AE34" s="79">
        <f t="shared" si="6"/>
        <v>43628.274582908001</v>
      </c>
      <c r="AF34" s="79">
        <f t="shared" si="7"/>
        <v>43628.149582908001</v>
      </c>
      <c r="AG34" s="25">
        <f t="shared" si="16"/>
        <v>0.63916624133707955</v>
      </c>
      <c r="AH34" s="14">
        <f t="shared" si="8"/>
        <v>3.084576E-2</v>
      </c>
      <c r="AI34" s="14">
        <f t="shared" si="9"/>
        <v>3.7014912E-3</v>
      </c>
      <c r="AJ34" s="14">
        <f t="shared" si="17"/>
        <v>3.4547251199999997E-2</v>
      </c>
      <c r="AK34" s="29"/>
      <c r="AL34" s="30"/>
      <c r="AM34" s="6"/>
      <c r="AN34" s="31"/>
      <c r="AO34" s="6">
        <f t="shared" si="10"/>
        <v>25</v>
      </c>
      <c r="AP34" s="74">
        <f t="shared" si="11"/>
        <v>0</v>
      </c>
    </row>
    <row r="35" spans="1:42" x14ac:dyDescent="0.3">
      <c r="C35" s="14"/>
      <c r="D35" s="14"/>
      <c r="E35" s="14"/>
      <c r="F35" s="32"/>
      <c r="G35" s="16">
        <f t="shared" si="1"/>
        <v>4.548901321075391</v>
      </c>
      <c r="H35" s="17"/>
      <c r="I35" s="83"/>
      <c r="J35" t="s">
        <v>112</v>
      </c>
      <c r="K35">
        <v>85.4</v>
      </c>
      <c r="L35" s="26">
        <f t="shared" si="21"/>
        <v>230.75898353614889</v>
      </c>
      <c r="M35" s="6">
        <f t="shared" si="18"/>
        <v>371.37058560000003</v>
      </c>
      <c r="N35" s="6">
        <f t="shared" si="12"/>
        <v>13.300000000000011</v>
      </c>
      <c r="O35" s="6">
        <f t="shared" si="13"/>
        <v>21.404275200000018</v>
      </c>
      <c r="P35" s="6">
        <f t="shared" si="19"/>
        <v>699.59688220790576</v>
      </c>
      <c r="Q35" s="6">
        <f t="shared" si="2"/>
        <v>1125.8920447999999</v>
      </c>
      <c r="R35" s="1">
        <v>262</v>
      </c>
      <c r="S35" s="1">
        <v>174</v>
      </c>
      <c r="T35" s="1">
        <v>167</v>
      </c>
      <c r="U35" s="6">
        <f t="shared" si="14"/>
        <v>24</v>
      </c>
      <c r="V35" s="20">
        <v>0</v>
      </c>
      <c r="W35" s="20">
        <v>4.1000000000000002E-2</v>
      </c>
      <c r="X35" s="21" t="s">
        <v>43</v>
      </c>
      <c r="Y35" s="22">
        <f t="shared" si="3"/>
        <v>0.125</v>
      </c>
      <c r="Z35" s="24"/>
      <c r="AA35" s="22"/>
      <c r="AB35" s="79">
        <f t="shared" si="4"/>
        <v>43628.314537555045</v>
      </c>
      <c r="AC35" s="79">
        <f t="shared" si="5"/>
        <v>43628.189537555045</v>
      </c>
      <c r="AD35" s="25">
        <f t="shared" si="15"/>
        <v>0.67912088838056661</v>
      </c>
      <c r="AE35" s="79">
        <f t="shared" si="6"/>
        <v>43628.314537555045</v>
      </c>
      <c r="AF35" s="79">
        <f t="shared" si="7"/>
        <v>43628.189537555045</v>
      </c>
      <c r="AG35" s="25">
        <f t="shared" si="16"/>
        <v>0.67912088838056661</v>
      </c>
      <c r="AH35" s="14">
        <f t="shared" si="8"/>
        <v>3.5673792000000031E-2</v>
      </c>
      <c r="AI35" s="14">
        <f t="shared" si="9"/>
        <v>4.2808550400000034E-3</v>
      </c>
      <c r="AJ35" s="14">
        <f t="shared" si="17"/>
        <v>3.9954647040000034E-2</v>
      </c>
      <c r="AK35" s="29"/>
      <c r="AL35" s="30"/>
      <c r="AM35" s="6"/>
      <c r="AN35" s="31"/>
      <c r="AO35" s="6">
        <f t="shared" si="10"/>
        <v>25</v>
      </c>
      <c r="AP35" s="74">
        <f t="shared" si="11"/>
        <v>0</v>
      </c>
    </row>
    <row r="36" spans="1:42" x14ac:dyDescent="0.3">
      <c r="A36" t="s">
        <v>14</v>
      </c>
      <c r="B36">
        <v>1</v>
      </c>
      <c r="C36" s="14">
        <v>0.19444444444444445</v>
      </c>
      <c r="D36" s="14">
        <f>SUM(AJ27:AJ36)</f>
        <v>0.26301566477128202</v>
      </c>
      <c r="E36" s="14"/>
      <c r="F36" s="32"/>
      <c r="G36" s="16">
        <f t="shared" si="1"/>
        <v>4.8503790861577727</v>
      </c>
      <c r="H36" s="17"/>
      <c r="I36" s="83"/>
      <c r="J36" t="s">
        <v>28</v>
      </c>
      <c r="K36" s="6">
        <v>89.7</v>
      </c>
      <c r="L36" s="26">
        <v>234.94044778493597</v>
      </c>
      <c r="M36" s="6">
        <f t="shared" si="18"/>
        <v>378.1</v>
      </c>
      <c r="N36" s="6">
        <f t="shared" si="12"/>
        <v>4.1814642487870799</v>
      </c>
      <c r="O36" s="6">
        <f t="shared" si="13"/>
        <v>6.7294143999999951</v>
      </c>
      <c r="P36" s="6">
        <f t="shared" si="19"/>
        <v>695.41541795911871</v>
      </c>
      <c r="Q36" s="6">
        <f t="shared" si="2"/>
        <v>1119.1626304000001</v>
      </c>
      <c r="R36" s="1">
        <v>272</v>
      </c>
      <c r="S36" s="1">
        <v>16</v>
      </c>
      <c r="T36" s="1">
        <v>6</v>
      </c>
      <c r="U36" s="6">
        <f t="shared" si="14"/>
        <v>10</v>
      </c>
      <c r="V36" s="20">
        <v>0</v>
      </c>
      <c r="W36" s="20">
        <v>7.0000000000000001E-3</v>
      </c>
      <c r="X36" s="21" t="s">
        <v>43</v>
      </c>
      <c r="Y36" s="22">
        <f t="shared" si="3"/>
        <v>0.125</v>
      </c>
      <c r="Z36" s="24"/>
      <c r="AA36" s="22"/>
      <c r="AB36" s="79">
        <f t="shared" si="4"/>
        <v>43628.32709912859</v>
      </c>
      <c r="AC36" s="79">
        <f t="shared" si="5"/>
        <v>43628.20209912859</v>
      </c>
      <c r="AD36" s="25">
        <f t="shared" si="15"/>
        <v>0.69168246192566585</v>
      </c>
      <c r="AE36" s="79">
        <f t="shared" si="6"/>
        <v>43628.32709912859</v>
      </c>
      <c r="AF36" s="79">
        <f t="shared" si="7"/>
        <v>43628.20209912859</v>
      </c>
      <c r="AG36" s="25">
        <f t="shared" si="16"/>
        <v>0.69168246192566585</v>
      </c>
      <c r="AH36" s="14">
        <f t="shared" si="8"/>
        <v>1.1215690666666658E-2</v>
      </c>
      <c r="AI36" s="14">
        <f t="shared" si="9"/>
        <v>1.3458828799999989E-3</v>
      </c>
      <c r="AJ36" s="14">
        <f t="shared" si="17"/>
        <v>1.2561573546666658E-2</v>
      </c>
      <c r="AK36" s="29"/>
      <c r="AL36" s="30"/>
      <c r="AM36" s="6"/>
      <c r="AN36" s="31"/>
      <c r="AO36" s="6">
        <f t="shared" si="10"/>
        <v>25</v>
      </c>
      <c r="AP36" s="74">
        <f t="shared" si="11"/>
        <v>0</v>
      </c>
    </row>
    <row r="37" spans="1:42" x14ac:dyDescent="0.3">
      <c r="C37" s="14"/>
      <c r="D37" s="14"/>
      <c r="E37" s="14"/>
      <c r="F37" s="32"/>
      <c r="G37" s="16">
        <f t="shared" si="1"/>
        <v>7.3449910337221809</v>
      </c>
      <c r="H37" s="17"/>
      <c r="I37" s="83"/>
      <c r="J37" t="s">
        <v>115</v>
      </c>
      <c r="K37" s="6">
        <v>34.6</v>
      </c>
      <c r="L37" s="26">
        <f>L$36+K37</f>
        <v>269.54044778493596</v>
      </c>
      <c r="M37" s="6">
        <f t="shared" si="18"/>
        <v>433.78330240000003</v>
      </c>
      <c r="N37" s="6">
        <f t="shared" si="12"/>
        <v>34.599999999999994</v>
      </c>
      <c r="O37" s="6">
        <f t="shared" si="13"/>
        <v>55.683302399999995</v>
      </c>
      <c r="P37" s="6">
        <f t="shared" si="19"/>
        <v>660.81541795911869</v>
      </c>
      <c r="Q37" s="6">
        <f t="shared" si="2"/>
        <v>1063.4793279999999</v>
      </c>
      <c r="R37" s="1">
        <v>431</v>
      </c>
      <c r="S37" s="1">
        <v>702</v>
      </c>
      <c r="T37" s="1">
        <v>544</v>
      </c>
      <c r="U37" s="6">
        <f t="shared" si="14"/>
        <v>159</v>
      </c>
      <c r="V37" s="20">
        <v>1E-3</v>
      </c>
      <c r="W37" s="20">
        <v>5.2999999999999999E-2</v>
      </c>
      <c r="X37" s="21" t="s">
        <v>43</v>
      </c>
      <c r="Y37" s="22">
        <f t="shared" si="3"/>
        <v>0.125</v>
      </c>
      <c r="Z37" s="24"/>
      <c r="AA37" s="22"/>
      <c r="AB37" s="79">
        <f t="shared" si="4"/>
        <v>43628.431041293072</v>
      </c>
      <c r="AC37" s="79">
        <f t="shared" si="5"/>
        <v>43628.306041293072</v>
      </c>
      <c r="AD37" s="25">
        <f t="shared" si="15"/>
        <v>0.79562462640751619</v>
      </c>
      <c r="AE37" s="79">
        <f t="shared" si="6"/>
        <v>43628.431041293072</v>
      </c>
      <c r="AF37" s="79">
        <f t="shared" si="7"/>
        <v>43628.306041293072</v>
      </c>
      <c r="AG37" s="25">
        <f t="shared" si="16"/>
        <v>0.79562462640751619</v>
      </c>
      <c r="AH37" s="14">
        <f t="shared" si="8"/>
        <v>9.2805503999999983E-2</v>
      </c>
      <c r="AI37" s="14">
        <f t="shared" si="9"/>
        <v>1.1136660479999998E-2</v>
      </c>
      <c r="AJ37" s="14">
        <f t="shared" si="17"/>
        <v>0.10394216447999999</v>
      </c>
      <c r="AK37" s="29"/>
      <c r="AL37" s="30"/>
      <c r="AM37" s="6"/>
      <c r="AN37" s="31">
        <v>0</v>
      </c>
      <c r="AO37" s="6">
        <f t="shared" si="10"/>
        <v>24.6</v>
      </c>
      <c r="AP37" s="74">
        <f t="shared" si="11"/>
        <v>1E-3</v>
      </c>
    </row>
    <row r="38" spans="1:42" x14ac:dyDescent="0.3">
      <c r="C38" s="14"/>
      <c r="D38" s="14"/>
      <c r="E38" s="14"/>
      <c r="F38" s="32"/>
      <c r="G38" s="16">
        <f t="shared" si="1"/>
        <v>7.5396572839817964</v>
      </c>
      <c r="H38" s="17"/>
      <c r="I38" s="83"/>
      <c r="J38" t="s">
        <v>114</v>
      </c>
      <c r="K38" s="6">
        <v>37.299999999999997</v>
      </c>
      <c r="L38" s="26">
        <f t="shared" ref="L38:L41" si="33">L$36+K38</f>
        <v>272.24044778493595</v>
      </c>
      <c r="M38" s="6">
        <f t="shared" si="18"/>
        <v>438.1285312</v>
      </c>
      <c r="N38" s="6">
        <f t="shared" si="12"/>
        <v>2.6999999999999886</v>
      </c>
      <c r="O38" s="6">
        <f t="shared" si="13"/>
        <v>4.3452287999999823</v>
      </c>
      <c r="P38" s="6">
        <f t="shared" si="19"/>
        <v>658.11541795911876</v>
      </c>
      <c r="Q38" s="6">
        <f t="shared" si="2"/>
        <v>1059.1340992</v>
      </c>
      <c r="R38" s="1">
        <v>338</v>
      </c>
      <c r="S38" s="1">
        <v>13</v>
      </c>
      <c r="T38" s="1">
        <v>118</v>
      </c>
      <c r="U38" s="6">
        <f t="shared" si="14"/>
        <v>-93</v>
      </c>
      <c r="V38" s="20">
        <v>-8.9999999999999993E-3</v>
      </c>
      <c r="W38" s="20">
        <v>4.0000000000000001E-3</v>
      </c>
      <c r="X38" s="21" t="s">
        <v>44</v>
      </c>
      <c r="Y38" s="22">
        <f t="shared" si="3"/>
        <v>0.125</v>
      </c>
      <c r="Z38" s="24"/>
      <c r="AA38" s="22"/>
      <c r="AB38" s="79">
        <f t="shared" si="4"/>
        <v>43628.439152386833</v>
      </c>
      <c r="AC38" s="79">
        <f t="shared" si="5"/>
        <v>43628.314152386833</v>
      </c>
      <c r="AD38" s="25">
        <f t="shared" si="15"/>
        <v>0.8037357201683335</v>
      </c>
      <c r="AE38" s="79">
        <f t="shared" si="6"/>
        <v>43628.439152386833</v>
      </c>
      <c r="AF38" s="79">
        <f t="shared" si="7"/>
        <v>43628.314152386833</v>
      </c>
      <c r="AG38" s="25">
        <f t="shared" si="16"/>
        <v>0.8037357201683335</v>
      </c>
      <c r="AH38" s="14">
        <f t="shared" si="8"/>
        <v>7.2420479999999706E-3</v>
      </c>
      <c r="AI38" s="14">
        <f t="shared" si="9"/>
        <v>8.6904575999999646E-4</v>
      </c>
      <c r="AJ38" s="14">
        <f t="shared" si="17"/>
        <v>8.1110937599999672E-3</v>
      </c>
      <c r="AK38" s="29"/>
      <c r="AL38" s="30"/>
      <c r="AM38" s="6"/>
      <c r="AN38" s="31"/>
      <c r="AO38" s="6">
        <f t="shared" si="10"/>
        <v>29.95</v>
      </c>
      <c r="AP38" s="74">
        <f t="shared" si="11"/>
        <v>-8.9999999999999993E-3</v>
      </c>
    </row>
    <row r="39" spans="1:42" x14ac:dyDescent="0.3">
      <c r="C39" s="14"/>
      <c r="D39" s="14"/>
      <c r="E39" s="14"/>
      <c r="F39" s="32"/>
      <c r="G39" s="16">
        <f t="shared" si="1"/>
        <v>7.7271136731142178</v>
      </c>
      <c r="H39" s="17"/>
      <c r="I39" s="83"/>
      <c r="J39" t="s">
        <v>120</v>
      </c>
      <c r="K39" s="6">
        <v>39.9</v>
      </c>
      <c r="L39" s="26">
        <f t="shared" si="33"/>
        <v>274.84044778493598</v>
      </c>
      <c r="M39" s="6">
        <f t="shared" si="18"/>
        <v>442.31282560000005</v>
      </c>
      <c r="N39" s="6">
        <f t="shared" si="12"/>
        <v>2.6000000000000227</v>
      </c>
      <c r="O39" s="6">
        <f t="shared" si="13"/>
        <v>4.1842944000000371</v>
      </c>
      <c r="P39" s="6">
        <f t="shared" si="19"/>
        <v>655.51541795911862</v>
      </c>
      <c r="Q39" s="6">
        <f t="shared" si="2"/>
        <v>1054.9498047999998</v>
      </c>
      <c r="R39" s="1">
        <v>337</v>
      </c>
      <c r="S39" s="1">
        <v>13</v>
      </c>
      <c r="T39" s="1">
        <v>9</v>
      </c>
      <c r="U39" s="6">
        <f t="shared" si="14"/>
        <v>-1</v>
      </c>
      <c r="V39" s="20">
        <v>-3.0000000000000001E-3</v>
      </c>
      <c r="W39" s="20">
        <v>0</v>
      </c>
      <c r="X39" s="21" t="s">
        <v>44</v>
      </c>
      <c r="Y39" s="22">
        <f t="shared" si="3"/>
        <v>0.125</v>
      </c>
      <c r="Z39" s="24"/>
      <c r="AA39" s="22"/>
      <c r="AB39" s="79">
        <f t="shared" si="4"/>
        <v>43628.446963069713</v>
      </c>
      <c r="AC39" s="79">
        <f t="shared" si="5"/>
        <v>43628.321963069713</v>
      </c>
      <c r="AD39" s="25">
        <f t="shared" si="15"/>
        <v>0.81154640304885106</v>
      </c>
      <c r="AE39" s="79">
        <f t="shared" si="6"/>
        <v>43628.446963069713</v>
      </c>
      <c r="AF39" s="79">
        <f t="shared" si="7"/>
        <v>43628.321963069713</v>
      </c>
      <c r="AG39" s="25">
        <f t="shared" si="16"/>
        <v>0.81154640304885106</v>
      </c>
      <c r="AH39" s="14">
        <f t="shared" si="8"/>
        <v>6.9738240000000616E-3</v>
      </c>
      <c r="AI39" s="14">
        <f t="shared" si="9"/>
        <v>8.3685888000000733E-4</v>
      </c>
      <c r="AJ39" s="14">
        <f t="shared" si="17"/>
        <v>7.8106828800000687E-3</v>
      </c>
      <c r="AK39" s="29"/>
      <c r="AL39" s="30"/>
      <c r="AM39" s="6"/>
      <c r="AN39" s="31"/>
      <c r="AO39" s="6">
        <f t="shared" si="10"/>
        <v>26.65</v>
      </c>
      <c r="AP39" s="74">
        <f t="shared" si="11"/>
        <v>-3.0000000000000001E-3</v>
      </c>
    </row>
    <row r="40" spans="1:42" x14ac:dyDescent="0.3">
      <c r="C40" s="14"/>
      <c r="D40" s="14"/>
      <c r="E40" s="14"/>
      <c r="F40" s="32"/>
      <c r="G40" s="16">
        <f t="shared" si="1"/>
        <v>8.3543715904816054</v>
      </c>
      <c r="H40" s="17"/>
      <c r="I40" s="83"/>
      <c r="J40" t="s">
        <v>121</v>
      </c>
      <c r="K40" s="6">
        <v>48.6</v>
      </c>
      <c r="L40" s="26">
        <f t="shared" si="33"/>
        <v>283.54044778493596</v>
      </c>
      <c r="M40" s="6">
        <f t="shared" si="18"/>
        <v>456.31411840000004</v>
      </c>
      <c r="N40" s="6">
        <f t="shared" si="12"/>
        <v>8.6999999999999886</v>
      </c>
      <c r="O40" s="6">
        <f t="shared" si="13"/>
        <v>14.001292799999982</v>
      </c>
      <c r="P40" s="6">
        <f t="shared" si="19"/>
        <v>646.81541795911869</v>
      </c>
      <c r="Q40" s="6">
        <f t="shared" si="2"/>
        <v>1040.9485119999999</v>
      </c>
      <c r="R40" s="1">
        <v>365</v>
      </c>
      <c r="S40" s="1">
        <v>41</v>
      </c>
      <c r="T40" s="1">
        <v>17</v>
      </c>
      <c r="U40" s="6">
        <f t="shared" si="14"/>
        <v>28</v>
      </c>
      <c r="V40" s="20">
        <v>1E-3</v>
      </c>
      <c r="W40" s="20">
        <v>5.0000000000000001E-3</v>
      </c>
      <c r="X40" s="21" t="s">
        <v>44</v>
      </c>
      <c r="Y40" s="22">
        <f t="shared" si="3"/>
        <v>0.125</v>
      </c>
      <c r="Z40" s="24"/>
      <c r="AA40" s="22"/>
      <c r="AB40" s="79">
        <f t="shared" si="4"/>
        <v>43628.47309881627</v>
      </c>
      <c r="AC40" s="79">
        <f t="shared" si="5"/>
        <v>43628.34809881627</v>
      </c>
      <c r="AD40" s="25">
        <f t="shared" si="15"/>
        <v>0.83768214960582554</v>
      </c>
      <c r="AE40" s="79">
        <f t="shared" si="6"/>
        <v>43628.47309881627</v>
      </c>
      <c r="AF40" s="79">
        <f t="shared" si="7"/>
        <v>43628.34809881627</v>
      </c>
      <c r="AG40" s="25">
        <f t="shared" si="16"/>
        <v>0.83768214960582554</v>
      </c>
      <c r="AH40" s="14">
        <f t="shared" si="8"/>
        <v>2.333548799999997E-2</v>
      </c>
      <c r="AI40" s="14">
        <f t="shared" si="9"/>
        <v>2.8002585599999964E-3</v>
      </c>
      <c r="AJ40" s="14">
        <f t="shared" si="17"/>
        <v>2.6135746559999968E-2</v>
      </c>
      <c r="AK40" s="29"/>
      <c r="AL40" s="30"/>
      <c r="AM40" s="6"/>
      <c r="AN40" s="31"/>
      <c r="AO40" s="6">
        <f t="shared" si="10"/>
        <v>24.6</v>
      </c>
      <c r="AP40" s="74">
        <f t="shared" si="11"/>
        <v>1E-3</v>
      </c>
    </row>
    <row r="41" spans="1:42" x14ac:dyDescent="0.3">
      <c r="C41" s="14"/>
      <c r="D41" s="14"/>
      <c r="E41" s="14"/>
      <c r="F41" s="32"/>
      <c r="G41" s="16">
        <f t="shared" si="1"/>
        <v>8.5201983962324448</v>
      </c>
      <c r="H41" s="17"/>
      <c r="I41" s="83"/>
      <c r="J41" t="s">
        <v>122</v>
      </c>
      <c r="K41" s="6">
        <v>50.9</v>
      </c>
      <c r="L41" s="26">
        <f t="shared" si="33"/>
        <v>285.84044778493598</v>
      </c>
      <c r="M41" s="6">
        <f t="shared" si="18"/>
        <v>460.0156096</v>
      </c>
      <c r="N41" s="6">
        <f t="shared" si="12"/>
        <v>2.3000000000000114</v>
      </c>
      <c r="O41" s="6">
        <f t="shared" si="13"/>
        <v>3.7014912000000186</v>
      </c>
      <c r="P41" s="6">
        <f t="shared" si="19"/>
        <v>644.51541795911862</v>
      </c>
      <c r="Q41" s="6">
        <f t="shared" si="2"/>
        <v>1037.2470208</v>
      </c>
      <c r="R41" s="1">
        <v>423</v>
      </c>
      <c r="S41" s="1">
        <v>65</v>
      </c>
      <c r="T41" s="1">
        <v>6</v>
      </c>
      <c r="U41" s="6">
        <f t="shared" si="14"/>
        <v>58</v>
      </c>
      <c r="V41" s="20">
        <v>5.0000000000000001E-3</v>
      </c>
      <c r="W41" s="20">
        <v>0.03</v>
      </c>
      <c r="X41" s="21" t="s">
        <v>44</v>
      </c>
      <c r="Y41" s="22">
        <f t="shared" si="3"/>
        <v>0.125</v>
      </c>
      <c r="Z41" s="24"/>
      <c r="AA41" s="22"/>
      <c r="AB41" s="79">
        <f t="shared" si="4"/>
        <v>43628.48000826651</v>
      </c>
      <c r="AC41" s="79">
        <f t="shared" si="5"/>
        <v>43628.35500826651</v>
      </c>
      <c r="AD41" s="25">
        <f t="shared" si="15"/>
        <v>0.84459159984544385</v>
      </c>
      <c r="AE41" s="79">
        <f t="shared" si="6"/>
        <v>43628.48000826651</v>
      </c>
      <c r="AF41" s="79">
        <f t="shared" si="7"/>
        <v>43628.35500826651</v>
      </c>
      <c r="AG41" s="25">
        <f t="shared" si="16"/>
        <v>0.84459159984544385</v>
      </c>
      <c r="AH41" s="14">
        <f t="shared" si="8"/>
        <v>6.169152000000031E-3</v>
      </c>
      <c r="AI41" s="14">
        <f t="shared" si="9"/>
        <v>7.4029824000000372E-4</v>
      </c>
      <c r="AJ41" s="14">
        <f t="shared" si="17"/>
        <v>6.9094502400000347E-3</v>
      </c>
      <c r="AK41" s="29"/>
      <c r="AL41" s="30"/>
      <c r="AM41" s="6"/>
      <c r="AN41" s="31"/>
      <c r="AO41" s="6">
        <f t="shared" si="10"/>
        <v>23</v>
      </c>
      <c r="AP41" s="74">
        <f t="shared" si="11"/>
        <v>5.0000000000000001E-3</v>
      </c>
    </row>
    <row r="42" spans="1:42" x14ac:dyDescent="0.3">
      <c r="A42" t="s">
        <v>15</v>
      </c>
      <c r="B42">
        <v>1</v>
      </c>
      <c r="C42" s="14">
        <v>0.11041666666666666</v>
      </c>
      <c r="D42" s="14">
        <f>SUM(AJ37:AJ42)</f>
        <v>0.31062333333333325</v>
      </c>
      <c r="E42" s="14"/>
      <c r="F42" s="32"/>
      <c r="G42" s="16">
        <f t="shared" si="1"/>
        <v>12.305339086102322</v>
      </c>
      <c r="H42" s="17"/>
      <c r="I42" s="83"/>
      <c r="J42" t="s">
        <v>124</v>
      </c>
      <c r="K42" s="6">
        <v>51.4</v>
      </c>
      <c r="L42" s="26">
        <v>286.32784538296346</v>
      </c>
      <c r="M42" s="6">
        <f t="shared" si="18"/>
        <v>460.79999999999995</v>
      </c>
      <c r="N42" s="6">
        <f t="shared" si="12"/>
        <v>0.48739759802748495</v>
      </c>
      <c r="O42" s="6">
        <f t="shared" si="13"/>
        <v>0.78439039999994475</v>
      </c>
      <c r="P42" s="6">
        <f t="shared" si="19"/>
        <v>644.02802036109119</v>
      </c>
      <c r="Q42" s="6">
        <f t="shared" si="2"/>
        <v>1036.4626304000001</v>
      </c>
      <c r="R42" s="1">
        <v>419</v>
      </c>
      <c r="S42" s="1">
        <v>0</v>
      </c>
      <c r="T42" s="1">
        <v>4</v>
      </c>
      <c r="U42" s="6">
        <f t="shared" si="14"/>
        <v>-4</v>
      </c>
      <c r="V42" s="20">
        <v>0</v>
      </c>
      <c r="W42" s="20">
        <v>0</v>
      </c>
      <c r="X42" s="21" t="s">
        <v>44</v>
      </c>
      <c r="Y42" s="22">
        <f t="shared" si="3"/>
        <v>0.125</v>
      </c>
      <c r="Z42" s="24"/>
      <c r="AA42" s="22"/>
      <c r="AB42" s="79">
        <f t="shared" si="4"/>
        <v>43628.637722461921</v>
      </c>
      <c r="AC42" s="79">
        <f t="shared" si="5"/>
        <v>43628.512722461921</v>
      </c>
      <c r="AD42" s="25">
        <f t="shared" si="15"/>
        <v>1.0023057952566887</v>
      </c>
      <c r="AE42" s="79">
        <f t="shared" si="6"/>
        <v>43628.637722461921</v>
      </c>
      <c r="AF42" s="79">
        <f t="shared" si="7"/>
        <v>43628.512722461921</v>
      </c>
      <c r="AG42" s="25">
        <f t="shared" si="16"/>
        <v>1.0023057952566887</v>
      </c>
      <c r="AH42" s="14">
        <f t="shared" si="8"/>
        <v>1.3073173333332411E-3</v>
      </c>
      <c r="AI42" s="14">
        <f t="shared" si="9"/>
        <v>0.15640687807999998</v>
      </c>
      <c r="AJ42" s="14">
        <f t="shared" si="17"/>
        <v>0.15771419541333323</v>
      </c>
      <c r="AK42" s="29"/>
      <c r="AL42" s="30"/>
      <c r="AM42" s="6">
        <v>15</v>
      </c>
      <c r="AN42" s="31">
        <v>210</v>
      </c>
      <c r="AO42" s="6">
        <f t="shared" si="10"/>
        <v>25</v>
      </c>
      <c r="AP42" s="74">
        <f t="shared" si="11"/>
        <v>0</v>
      </c>
    </row>
    <row r="43" spans="1:42" x14ac:dyDescent="0.3">
      <c r="C43" s="14"/>
      <c r="D43" s="14"/>
      <c r="E43" s="14"/>
      <c r="F43" s="32"/>
      <c r="G43" s="16">
        <f t="shared" si="1"/>
        <v>13.156102698238101</v>
      </c>
      <c r="H43" s="17"/>
      <c r="I43" s="83"/>
      <c r="J43" t="s">
        <v>116</v>
      </c>
      <c r="K43" s="6">
        <v>11.8</v>
      </c>
      <c r="L43" s="26">
        <f>L$42+K43</f>
        <v>298.12784538296347</v>
      </c>
      <c r="M43" s="6">
        <f t="shared" si="18"/>
        <v>479.79025919999998</v>
      </c>
      <c r="N43" s="6">
        <f t="shared" si="12"/>
        <v>11.800000000000011</v>
      </c>
      <c r="O43" s="6">
        <f t="shared" si="13"/>
        <v>18.990259200000018</v>
      </c>
      <c r="P43" s="6">
        <f t="shared" si="19"/>
        <v>632.22802036109124</v>
      </c>
      <c r="Q43" s="6">
        <f t="shared" si="2"/>
        <v>1017.4723712000001</v>
      </c>
      <c r="R43" s="1">
        <v>625</v>
      </c>
      <c r="S43" s="1">
        <v>409</v>
      </c>
      <c r="T43" s="1">
        <v>202</v>
      </c>
      <c r="U43" s="6">
        <f t="shared" si="14"/>
        <v>206</v>
      </c>
      <c r="V43" s="20">
        <v>6.0000000000000001E-3</v>
      </c>
      <c r="W43" s="20">
        <v>4.3999999999999997E-2</v>
      </c>
      <c r="X43" s="21" t="s">
        <v>44</v>
      </c>
      <c r="Y43" s="22">
        <f t="shared" si="3"/>
        <v>0.125</v>
      </c>
      <c r="Z43" s="24"/>
      <c r="AA43" s="22"/>
      <c r="AB43" s="79">
        <f t="shared" si="4"/>
        <v>43628.67317094576</v>
      </c>
      <c r="AC43" s="79">
        <f t="shared" si="5"/>
        <v>43628.54817094576</v>
      </c>
      <c r="AD43" s="25">
        <f t="shared" si="15"/>
        <v>1.0377542790956795</v>
      </c>
      <c r="AE43" s="79">
        <f t="shared" si="6"/>
        <v>43628.67317094576</v>
      </c>
      <c r="AF43" s="79">
        <f t="shared" si="7"/>
        <v>43628.54817094576</v>
      </c>
      <c r="AG43" s="25">
        <f t="shared" si="16"/>
        <v>1.0377542790956795</v>
      </c>
      <c r="AH43" s="14">
        <f t="shared" si="8"/>
        <v>3.1650432000000027E-2</v>
      </c>
      <c r="AI43" s="14">
        <f t="shared" si="9"/>
        <v>3.7980518400000029E-3</v>
      </c>
      <c r="AJ43" s="14">
        <f t="shared" si="17"/>
        <v>3.5448483840000031E-2</v>
      </c>
      <c r="AK43" s="29"/>
      <c r="AL43" s="30"/>
      <c r="AM43" s="6"/>
      <c r="AN43" s="31"/>
      <c r="AO43" s="6">
        <f t="shared" si="10"/>
        <v>22.6</v>
      </c>
      <c r="AP43" s="74">
        <f t="shared" si="11"/>
        <v>6.0000000000000001E-3</v>
      </c>
    </row>
    <row r="44" spans="1:42" x14ac:dyDescent="0.3">
      <c r="C44" s="14"/>
      <c r="D44" s="14"/>
      <c r="E44" s="14"/>
      <c r="F44" s="32"/>
      <c r="G44" s="16">
        <f t="shared" si="1"/>
        <v>14.158273393870331</v>
      </c>
      <c r="H44" s="17"/>
      <c r="I44" s="83"/>
      <c r="J44" t="s">
        <v>117</v>
      </c>
      <c r="K44" s="6">
        <v>25.7</v>
      </c>
      <c r="L44" s="26">
        <f t="shared" ref="L44:L49" si="34">L$42+K44</f>
        <v>312.02784538296345</v>
      </c>
      <c r="M44" s="6">
        <f t="shared" si="18"/>
        <v>502.16014079999997</v>
      </c>
      <c r="N44" s="6">
        <f t="shared" si="12"/>
        <v>13.899999999999977</v>
      </c>
      <c r="O44" s="6">
        <f t="shared" si="13"/>
        <v>22.369881599999964</v>
      </c>
      <c r="P44" s="6">
        <f t="shared" si="19"/>
        <v>618.32802036109115</v>
      </c>
      <c r="Q44" s="6">
        <f t="shared" si="2"/>
        <v>995.1024895999999</v>
      </c>
      <c r="R44" s="1">
        <v>950</v>
      </c>
      <c r="S44" s="1">
        <v>355</v>
      </c>
      <c r="T44" s="1">
        <v>32</v>
      </c>
      <c r="U44" s="6">
        <f t="shared" si="14"/>
        <v>325</v>
      </c>
      <c r="V44" s="20">
        <v>4.0000000000000001E-3</v>
      </c>
      <c r="W44" s="20">
        <v>1.4999999999999999E-2</v>
      </c>
      <c r="X44" s="21" t="s">
        <v>44</v>
      </c>
      <c r="Y44" s="22">
        <f t="shared" si="3"/>
        <v>0.125</v>
      </c>
      <c r="Z44" s="24"/>
      <c r="AA44" s="22"/>
      <c r="AB44" s="79">
        <f t="shared" si="4"/>
        <v>43628.714928058078</v>
      </c>
      <c r="AC44" s="79">
        <f t="shared" si="5"/>
        <v>43628.589928058078</v>
      </c>
      <c r="AD44" s="25">
        <f t="shared" si="15"/>
        <v>1.0795113914136891</v>
      </c>
      <c r="AE44" s="79">
        <f t="shared" si="6"/>
        <v>43628.714928058078</v>
      </c>
      <c r="AF44" s="79">
        <f t="shared" si="7"/>
        <v>43628.589928058078</v>
      </c>
      <c r="AG44" s="25">
        <f t="shared" si="16"/>
        <v>1.0795113914136891</v>
      </c>
      <c r="AH44" s="14">
        <f t="shared" si="8"/>
        <v>3.7283135999999939E-2</v>
      </c>
      <c r="AI44" s="14">
        <f t="shared" si="9"/>
        <v>4.4739763199999928E-3</v>
      </c>
      <c r="AJ44" s="14">
        <f t="shared" si="17"/>
        <v>4.1757112319999928E-2</v>
      </c>
      <c r="AK44" s="29"/>
      <c r="AL44" s="30"/>
      <c r="AM44" s="6"/>
      <c r="AN44" s="31"/>
      <c r="AO44" s="6">
        <f t="shared" si="10"/>
        <v>23.4</v>
      </c>
      <c r="AP44" s="74">
        <f t="shared" si="11"/>
        <v>4.0000000000000001E-3</v>
      </c>
    </row>
    <row r="45" spans="1:42" x14ac:dyDescent="0.3">
      <c r="C45" s="14"/>
      <c r="D45" s="14"/>
      <c r="E45" s="14"/>
      <c r="F45" s="32"/>
      <c r="G45" s="33">
        <f t="shared" si="1"/>
        <v>15.571406173403375</v>
      </c>
      <c r="H45" s="6"/>
      <c r="I45" s="84"/>
      <c r="J45" t="s">
        <v>118</v>
      </c>
      <c r="K45" s="6">
        <v>45.3</v>
      </c>
      <c r="L45" s="26">
        <f t="shared" si="34"/>
        <v>331.62784538296347</v>
      </c>
      <c r="M45" s="6">
        <f t="shared" si="18"/>
        <v>533.70328319999999</v>
      </c>
      <c r="N45" s="6">
        <f t="shared" si="12"/>
        <v>19.600000000000023</v>
      </c>
      <c r="O45" s="6">
        <f t="shared" si="13"/>
        <v>31.54314240000004</v>
      </c>
      <c r="P45" s="6">
        <f t="shared" si="19"/>
        <v>598.72802036109124</v>
      </c>
      <c r="Q45" s="6">
        <f t="shared" si="2"/>
        <v>963.55934720000005</v>
      </c>
      <c r="R45" s="1">
        <v>1385</v>
      </c>
      <c r="S45" s="1">
        <v>456</v>
      </c>
      <c r="T45" s="1">
        <v>22</v>
      </c>
      <c r="U45" s="6">
        <f t="shared" si="14"/>
        <v>435</v>
      </c>
      <c r="V45" s="20">
        <v>5.0000000000000001E-3</v>
      </c>
      <c r="W45" s="20">
        <v>8.0000000000000002E-3</v>
      </c>
      <c r="X45" s="21" t="s">
        <v>44</v>
      </c>
      <c r="Y45" s="22">
        <f t="shared" si="3"/>
        <v>0.125</v>
      </c>
      <c r="Z45" s="24"/>
      <c r="AA45" s="22"/>
      <c r="AB45" s="79">
        <f t="shared" si="4"/>
        <v>43628.773808590558</v>
      </c>
      <c r="AC45" s="79">
        <f t="shared" si="5"/>
        <v>43628.648808590558</v>
      </c>
      <c r="AD45" s="25">
        <f t="shared" si="15"/>
        <v>1.1383919238942326</v>
      </c>
      <c r="AE45" s="79">
        <f t="shared" si="6"/>
        <v>43628.773808590558</v>
      </c>
      <c r="AF45" s="79">
        <f t="shared" si="7"/>
        <v>43628.648808590558</v>
      </c>
      <c r="AG45" s="25">
        <f t="shared" si="16"/>
        <v>1.1383919238942326</v>
      </c>
      <c r="AH45" s="14">
        <f t="shared" si="8"/>
        <v>5.2571904000000065E-2</v>
      </c>
      <c r="AI45" s="14">
        <f t="shared" si="9"/>
        <v>6.3086284800000078E-3</v>
      </c>
      <c r="AJ45" s="14">
        <f t="shared" si="17"/>
        <v>5.8880532480000074E-2</v>
      </c>
      <c r="AK45" s="29"/>
      <c r="AL45" s="30"/>
      <c r="AM45" s="6"/>
      <c r="AN45" s="31"/>
      <c r="AO45" s="6">
        <f t="shared" si="10"/>
        <v>23</v>
      </c>
      <c r="AP45" s="74">
        <f t="shared" si="11"/>
        <v>5.0000000000000001E-3</v>
      </c>
    </row>
    <row r="46" spans="1:42" x14ac:dyDescent="0.3">
      <c r="C46" s="14"/>
      <c r="D46" s="14"/>
      <c r="E46" s="14"/>
      <c r="F46" s="32"/>
      <c r="G46" s="33">
        <f t="shared" si="1"/>
        <v>15.785031688108575</v>
      </c>
      <c r="H46" s="6"/>
      <c r="I46" s="84"/>
      <c r="J46" t="s">
        <v>119</v>
      </c>
      <c r="K46" s="6">
        <v>48.5</v>
      </c>
      <c r="L46" s="26">
        <f t="shared" si="34"/>
        <v>334.82784538296346</v>
      </c>
      <c r="M46" s="6">
        <f t="shared" si="18"/>
        <v>538.85318399999994</v>
      </c>
      <c r="N46" s="6">
        <f t="shared" si="12"/>
        <v>3.1999999999999886</v>
      </c>
      <c r="O46" s="6">
        <f t="shared" si="13"/>
        <v>5.1499007999999824</v>
      </c>
      <c r="P46" s="6">
        <f t="shared" si="19"/>
        <v>595.52802036109119</v>
      </c>
      <c r="Q46" s="6">
        <f t="shared" si="2"/>
        <v>958.40944639999998</v>
      </c>
      <c r="R46" s="1">
        <v>1524</v>
      </c>
      <c r="S46" s="1">
        <v>140</v>
      </c>
      <c r="T46" s="1">
        <v>4</v>
      </c>
      <c r="U46" s="6">
        <f t="shared" si="14"/>
        <v>139</v>
      </c>
      <c r="V46" s="20">
        <v>8.0000000000000002E-3</v>
      </c>
      <c r="W46" s="20">
        <v>0.02</v>
      </c>
      <c r="X46" s="21" t="s">
        <v>44</v>
      </c>
      <c r="Y46" s="22">
        <f t="shared" si="3"/>
        <v>0.125</v>
      </c>
      <c r="Z46" s="24"/>
      <c r="AA46" s="22"/>
      <c r="AB46" s="79">
        <f t="shared" si="4"/>
        <v>43628.782709653671</v>
      </c>
      <c r="AC46" s="79">
        <f t="shared" si="5"/>
        <v>43628.657709653671</v>
      </c>
      <c r="AD46" s="25">
        <f t="shared" si="15"/>
        <v>1.1472929870069493</v>
      </c>
      <c r="AE46" s="79">
        <f t="shared" si="6"/>
        <v>43628.782709653671</v>
      </c>
      <c r="AF46" s="79">
        <f t="shared" si="7"/>
        <v>43628.657709653671</v>
      </c>
      <c r="AG46" s="25">
        <f t="shared" si="16"/>
        <v>1.1472929870069493</v>
      </c>
      <c r="AH46" s="14">
        <f t="shared" si="8"/>
        <v>7.9473777777777505E-3</v>
      </c>
      <c r="AI46" s="14">
        <f t="shared" si="9"/>
        <v>9.5368533333333003E-4</v>
      </c>
      <c r="AJ46" s="14">
        <f t="shared" si="17"/>
        <v>8.9010631111110811E-3</v>
      </c>
      <c r="AK46" s="29">
        <v>27</v>
      </c>
      <c r="AL46" s="30"/>
      <c r="AM46" s="6"/>
      <c r="AN46" s="31"/>
      <c r="AO46" s="6">
        <f t="shared" si="10"/>
        <v>21.8</v>
      </c>
      <c r="AP46" s="74">
        <f t="shared" si="11"/>
        <v>8.0000000000000002E-3</v>
      </c>
    </row>
    <row r="47" spans="1:42" x14ac:dyDescent="0.3">
      <c r="C47" s="14"/>
      <c r="D47" s="14"/>
      <c r="E47" s="14"/>
      <c r="F47" s="32"/>
      <c r="G47" s="33">
        <f t="shared" si="1"/>
        <v>16.012299049529247</v>
      </c>
      <c r="H47" s="6"/>
      <c r="I47" s="84"/>
      <c r="J47" t="s">
        <v>123</v>
      </c>
      <c r="K47" s="6">
        <v>51.4</v>
      </c>
      <c r="L47" s="26">
        <f t="shared" si="34"/>
        <v>337.72784538296344</v>
      </c>
      <c r="M47" s="6">
        <f t="shared" si="18"/>
        <v>543.52028159999998</v>
      </c>
      <c r="N47" s="6">
        <f t="shared" si="12"/>
        <v>2.8999999999999773</v>
      </c>
      <c r="O47" s="6">
        <f t="shared" si="13"/>
        <v>4.6670975999999635</v>
      </c>
      <c r="P47" s="6">
        <f t="shared" si="19"/>
        <v>592.62802036109122</v>
      </c>
      <c r="Q47" s="6">
        <f t="shared" si="2"/>
        <v>953.74234880000006</v>
      </c>
      <c r="R47" s="1">
        <v>1839</v>
      </c>
      <c r="S47" s="1">
        <v>321</v>
      </c>
      <c r="T47" s="1">
        <v>0</v>
      </c>
      <c r="U47" s="6">
        <f t="shared" si="14"/>
        <v>315</v>
      </c>
      <c r="V47" s="20">
        <v>2.1999999999999999E-2</v>
      </c>
      <c r="W47" s="20">
        <v>3.3000000000000002E-2</v>
      </c>
      <c r="X47" s="21" t="s">
        <v>44</v>
      </c>
      <c r="Y47" s="22">
        <f t="shared" si="3"/>
        <v>0.125</v>
      </c>
      <c r="Z47" s="24"/>
      <c r="AA47" s="22"/>
      <c r="AB47" s="79">
        <f t="shared" si="4"/>
        <v>43628.792179127064</v>
      </c>
      <c r="AC47" s="79">
        <f t="shared" si="5"/>
        <v>43628.667179127064</v>
      </c>
      <c r="AD47" s="25">
        <f t="shared" si="15"/>
        <v>1.1567624603994773</v>
      </c>
      <c r="AE47" s="79">
        <f t="shared" si="6"/>
        <v>43628.792179127064</v>
      </c>
      <c r="AF47" s="79">
        <f t="shared" si="7"/>
        <v>43628.667179127064</v>
      </c>
      <c r="AG47" s="25">
        <f t="shared" si="16"/>
        <v>1.1567624603994773</v>
      </c>
      <c r="AH47" s="14">
        <f t="shared" si="8"/>
        <v>8.4548869565216726E-3</v>
      </c>
      <c r="AI47" s="14">
        <f t="shared" si="9"/>
        <v>1.0145864347826006E-3</v>
      </c>
      <c r="AJ47" s="14">
        <f t="shared" si="17"/>
        <v>9.4694733913042728E-3</v>
      </c>
      <c r="AK47" s="29">
        <v>23</v>
      </c>
      <c r="AL47" s="30"/>
      <c r="AM47" s="6"/>
      <c r="AN47" s="31"/>
      <c r="AO47" s="6">
        <f t="shared" si="10"/>
        <v>16.200000000000003</v>
      </c>
      <c r="AP47" s="74">
        <f t="shared" si="11"/>
        <v>2.1999999999999999E-2</v>
      </c>
    </row>
    <row r="48" spans="1:42" x14ac:dyDescent="0.3">
      <c r="C48" s="14"/>
      <c r="D48" s="14"/>
      <c r="E48" s="14"/>
      <c r="F48" s="32"/>
      <c r="G48" s="33">
        <f t="shared" si="1"/>
        <v>16.109354872314725</v>
      </c>
      <c r="H48" s="6"/>
      <c r="I48" s="84"/>
      <c r="J48" t="s">
        <v>125</v>
      </c>
      <c r="K48" s="6">
        <v>52.8</v>
      </c>
      <c r="L48" s="26">
        <f t="shared" si="34"/>
        <v>339.12784538296347</v>
      </c>
      <c r="M48" s="6">
        <f t="shared" si="18"/>
        <v>545.77336319999995</v>
      </c>
      <c r="N48" s="6">
        <f t="shared" si="12"/>
        <v>1.4000000000000341</v>
      </c>
      <c r="O48" s="6">
        <f t="shared" si="13"/>
        <v>2.2530816000000549</v>
      </c>
      <c r="P48" s="6">
        <f t="shared" si="19"/>
        <v>591.22802036109124</v>
      </c>
      <c r="Q48" s="6">
        <f t="shared" si="2"/>
        <v>951.48926720000009</v>
      </c>
      <c r="R48" s="1">
        <v>1930</v>
      </c>
      <c r="S48" s="1">
        <v>104</v>
      </c>
      <c r="T48" s="1">
        <v>17</v>
      </c>
      <c r="U48" s="6">
        <f t="shared" si="14"/>
        <v>91</v>
      </c>
      <c r="V48" s="20">
        <v>1.0999999999999999E-2</v>
      </c>
      <c r="W48" s="20">
        <v>2.8000000000000001E-2</v>
      </c>
      <c r="X48" s="21" t="s">
        <v>44</v>
      </c>
      <c r="Y48" s="22">
        <f t="shared" si="3"/>
        <v>0.125</v>
      </c>
      <c r="Z48" s="24"/>
      <c r="AA48" s="22"/>
      <c r="AB48" s="79">
        <f t="shared" si="4"/>
        <v>43628.79622311968</v>
      </c>
      <c r="AC48" s="79">
        <f t="shared" si="5"/>
        <v>43628.67122311968</v>
      </c>
      <c r="AD48" s="25">
        <f t="shared" si="15"/>
        <v>1.1608064530155389</v>
      </c>
      <c r="AE48" s="79">
        <f t="shared" si="6"/>
        <v>43628.79622311968</v>
      </c>
      <c r="AF48" s="79">
        <f t="shared" si="7"/>
        <v>43628.67122311968</v>
      </c>
      <c r="AG48" s="25">
        <f t="shared" si="16"/>
        <v>1.1608064530155389</v>
      </c>
      <c r="AH48" s="14">
        <f t="shared" si="8"/>
        <v>3.61070769230778E-3</v>
      </c>
      <c r="AI48" s="14">
        <f t="shared" si="9"/>
        <v>4.3328492307693361E-4</v>
      </c>
      <c r="AJ48" s="14">
        <f t="shared" si="17"/>
        <v>4.0439926153847134E-3</v>
      </c>
      <c r="AK48" s="29">
        <v>26</v>
      </c>
      <c r="AL48" s="30"/>
      <c r="AM48" s="6"/>
      <c r="AN48" s="31"/>
      <c r="AO48" s="6">
        <f t="shared" si="10"/>
        <v>20.6</v>
      </c>
      <c r="AP48" s="74">
        <f t="shared" si="11"/>
        <v>1.0999999999999999E-2</v>
      </c>
    </row>
    <row r="49" spans="1:42" x14ac:dyDescent="0.3">
      <c r="C49" s="14"/>
      <c r="D49" s="14"/>
      <c r="E49" s="14"/>
      <c r="F49" s="32"/>
      <c r="G49" s="33">
        <f t="shared" si="1"/>
        <v>16.304021122574341</v>
      </c>
      <c r="H49" s="6"/>
      <c r="I49" s="84"/>
      <c r="J49" t="s">
        <v>126</v>
      </c>
      <c r="K49" s="6">
        <v>55.5</v>
      </c>
      <c r="L49" s="26">
        <f t="shared" si="34"/>
        <v>341.82784538296346</v>
      </c>
      <c r="M49" s="6">
        <f t="shared" si="18"/>
        <v>550.11859200000004</v>
      </c>
      <c r="N49" s="6">
        <f t="shared" si="12"/>
        <v>2.6999999999999886</v>
      </c>
      <c r="O49" s="6">
        <f t="shared" si="13"/>
        <v>4.3452287999999823</v>
      </c>
      <c r="P49" s="6">
        <f t="shared" si="19"/>
        <v>588.52802036109119</v>
      </c>
      <c r="Q49" s="6">
        <f t="shared" si="2"/>
        <v>947.1440384</v>
      </c>
      <c r="R49" s="1">
        <v>1877</v>
      </c>
      <c r="S49" s="1">
        <v>0</v>
      </c>
      <c r="T49" s="1">
        <v>63</v>
      </c>
      <c r="U49" s="6">
        <f t="shared" si="14"/>
        <v>-53</v>
      </c>
      <c r="V49" s="20">
        <v>-4.0000000000000001E-3</v>
      </c>
      <c r="W49" s="20">
        <v>0</v>
      </c>
      <c r="X49" s="21" t="s">
        <v>44</v>
      </c>
      <c r="Y49" s="22">
        <f t="shared" si="3"/>
        <v>0.125</v>
      </c>
      <c r="Z49" s="24"/>
      <c r="AA49" s="22"/>
      <c r="AB49" s="79">
        <f t="shared" si="4"/>
        <v>43628.804334213441</v>
      </c>
      <c r="AC49" s="79">
        <f t="shared" si="5"/>
        <v>43628.679334213441</v>
      </c>
      <c r="AD49" s="25">
        <f t="shared" si="15"/>
        <v>1.1689175467763562</v>
      </c>
      <c r="AE49" s="79">
        <f t="shared" si="6"/>
        <v>43628.804334213441</v>
      </c>
      <c r="AF49" s="79">
        <f t="shared" si="7"/>
        <v>43628.679334213441</v>
      </c>
      <c r="AG49" s="25">
        <f t="shared" si="16"/>
        <v>1.1689175467763562</v>
      </c>
      <c r="AH49" s="14">
        <f t="shared" si="8"/>
        <v>7.2420479999999706E-3</v>
      </c>
      <c r="AI49" s="14">
        <f t="shared" si="9"/>
        <v>8.6904575999999646E-4</v>
      </c>
      <c r="AJ49" s="14">
        <f t="shared" si="17"/>
        <v>8.1110937599999672E-3</v>
      </c>
      <c r="AK49" s="29"/>
      <c r="AL49" s="30"/>
      <c r="AM49" s="6"/>
      <c r="AN49" s="31"/>
      <c r="AO49" s="6">
        <f t="shared" si="10"/>
        <v>27.2</v>
      </c>
      <c r="AP49" s="74">
        <f t="shared" si="11"/>
        <v>-4.0000000000000001E-3</v>
      </c>
    </row>
    <row r="50" spans="1:42" x14ac:dyDescent="0.3">
      <c r="A50" t="s">
        <v>16</v>
      </c>
      <c r="B50">
        <v>1</v>
      </c>
      <c r="C50" s="14">
        <v>0.12430555555555556</v>
      </c>
      <c r="D50" s="14">
        <f>SUM(AH43:AH49)</f>
        <v>0.14876049242660719</v>
      </c>
      <c r="E50" s="14"/>
      <c r="F50" s="32"/>
      <c r="G50" s="33">
        <f t="shared" si="1"/>
        <v>16.339028200891335</v>
      </c>
      <c r="H50" s="6"/>
      <c r="I50" s="84"/>
      <c r="J50" t="s">
        <v>127</v>
      </c>
      <c r="K50" s="6">
        <v>56</v>
      </c>
      <c r="L50" s="26">
        <v>342.31338980354724</v>
      </c>
      <c r="M50" s="6">
        <f t="shared" si="18"/>
        <v>550.9</v>
      </c>
      <c r="N50" s="6">
        <f t="shared" si="12"/>
        <v>0.48554442058377845</v>
      </c>
      <c r="O50" s="6">
        <f t="shared" si="13"/>
        <v>0.78140799999998034</v>
      </c>
      <c r="P50" s="6">
        <f t="shared" si="19"/>
        <v>588.04247594050742</v>
      </c>
      <c r="Q50" s="6">
        <f t="shared" si="2"/>
        <v>946.36263040000006</v>
      </c>
      <c r="R50" s="1">
        <v>1865</v>
      </c>
      <c r="S50" s="1">
        <v>1</v>
      </c>
      <c r="T50" s="1">
        <v>7</v>
      </c>
      <c r="U50" s="6">
        <f t="shared" si="14"/>
        <v>-12</v>
      </c>
      <c r="V50" s="20">
        <v>-3.0000000000000001E-3</v>
      </c>
      <c r="W50" s="20">
        <v>0</v>
      </c>
      <c r="X50" s="21" t="s">
        <v>44</v>
      </c>
      <c r="Y50" s="22">
        <f t="shared" si="3"/>
        <v>0.125</v>
      </c>
      <c r="Z50" s="24"/>
      <c r="AA50" s="22"/>
      <c r="AB50" s="79">
        <f t="shared" si="4"/>
        <v>43628.805792841704</v>
      </c>
      <c r="AC50" s="79">
        <f t="shared" si="5"/>
        <v>43628.680792841704</v>
      </c>
      <c r="AD50" s="25">
        <f t="shared" si="15"/>
        <v>1.1703761750395643</v>
      </c>
      <c r="AE50" s="79">
        <f t="shared" si="6"/>
        <v>43628.805792841704</v>
      </c>
      <c r="AF50" s="79">
        <f t="shared" si="7"/>
        <v>43628.680792841704</v>
      </c>
      <c r="AG50" s="25">
        <f t="shared" si="16"/>
        <v>1.1703761750395643</v>
      </c>
      <c r="AH50" s="14">
        <f t="shared" si="8"/>
        <v>1.3023466666666338E-3</v>
      </c>
      <c r="AI50" s="14">
        <f t="shared" si="9"/>
        <v>1.5628159999999606E-4</v>
      </c>
      <c r="AJ50" s="14">
        <f t="shared" si="17"/>
        <v>1.4586282666666298E-3</v>
      </c>
      <c r="AK50" s="29"/>
      <c r="AL50" s="30"/>
      <c r="AM50" s="6"/>
      <c r="AN50" s="31"/>
      <c r="AO50" s="6">
        <f t="shared" si="10"/>
        <v>26.65</v>
      </c>
      <c r="AP50" s="74">
        <f t="shared" si="11"/>
        <v>-3.0000000000000001E-3</v>
      </c>
    </row>
    <row r="51" spans="1:42" x14ac:dyDescent="0.3">
      <c r="C51" s="14"/>
      <c r="D51" s="14"/>
      <c r="E51" s="14"/>
      <c r="F51" s="32"/>
      <c r="G51" s="33">
        <f t="shared" si="1"/>
        <v>16.699521256901789</v>
      </c>
      <c r="H51" s="6"/>
      <c r="I51" s="84"/>
      <c r="J51" t="s">
        <v>128</v>
      </c>
      <c r="K51" s="6">
        <v>5</v>
      </c>
      <c r="L51" s="26">
        <f>L$50+K51</f>
        <v>347.31338980354724</v>
      </c>
      <c r="M51" s="6">
        <f t="shared" si="18"/>
        <v>558.94671999999991</v>
      </c>
      <c r="N51" s="6">
        <f t="shared" si="12"/>
        <v>5</v>
      </c>
      <c r="O51" s="6">
        <f t="shared" si="13"/>
        <v>8.0467200000000005</v>
      </c>
      <c r="P51" s="6">
        <f t="shared" si="19"/>
        <v>583.04247594050742</v>
      </c>
      <c r="Q51" s="6">
        <f t="shared" si="2"/>
        <v>938.31591040000001</v>
      </c>
      <c r="R51" s="1">
        <v>1863</v>
      </c>
      <c r="S51" s="1">
        <v>27</v>
      </c>
      <c r="T51" s="1">
        <v>24</v>
      </c>
      <c r="U51" s="6">
        <f t="shared" si="14"/>
        <v>-2</v>
      </c>
      <c r="V51" s="20">
        <v>0</v>
      </c>
      <c r="W51" s="20">
        <v>3.0000000000000001E-3</v>
      </c>
      <c r="X51" s="21" t="s">
        <v>44</v>
      </c>
      <c r="Y51" s="22">
        <f t="shared" si="3"/>
        <v>0.125</v>
      </c>
      <c r="Z51" s="24"/>
      <c r="AA51" s="22"/>
      <c r="AB51" s="79">
        <f t="shared" si="4"/>
        <v>43628.820813385704</v>
      </c>
      <c r="AC51" s="79">
        <f t="shared" si="5"/>
        <v>43628.695813385704</v>
      </c>
      <c r="AD51" s="25">
        <f t="shared" si="15"/>
        <v>1.1853967190399999</v>
      </c>
      <c r="AE51" s="79">
        <f t="shared" si="6"/>
        <v>43628.820813385704</v>
      </c>
      <c r="AF51" s="79">
        <f t="shared" si="7"/>
        <v>43628.695813385704</v>
      </c>
      <c r="AG51" s="25">
        <f t="shared" si="16"/>
        <v>1.1853967190399999</v>
      </c>
      <c r="AH51" s="14">
        <f t="shared" si="8"/>
        <v>1.34112E-2</v>
      </c>
      <c r="AI51" s="14">
        <f t="shared" si="9"/>
        <v>1.609344E-3</v>
      </c>
      <c r="AJ51" s="14">
        <f t="shared" si="17"/>
        <v>1.5020544E-2</v>
      </c>
      <c r="AK51" s="29"/>
      <c r="AL51" s="30"/>
      <c r="AM51" s="6"/>
      <c r="AN51" s="31"/>
      <c r="AO51" s="6">
        <f t="shared" si="10"/>
        <v>25</v>
      </c>
      <c r="AP51" s="74">
        <f t="shared" si="11"/>
        <v>0</v>
      </c>
    </row>
    <row r="52" spans="1:42" x14ac:dyDescent="0.3">
      <c r="C52" s="14"/>
      <c r="D52" s="14"/>
      <c r="E52" s="14"/>
      <c r="F52" s="32"/>
      <c r="G52" s="33">
        <f t="shared" si="1"/>
        <v>17.744951119297184</v>
      </c>
      <c r="H52" s="6"/>
      <c r="I52" s="84"/>
      <c r="J52" t="s">
        <v>129</v>
      </c>
      <c r="K52" s="6">
        <v>19.5</v>
      </c>
      <c r="L52" s="26">
        <f t="shared" ref="L52:L59" si="35">L$50+K52</f>
        <v>361.81338980354724</v>
      </c>
      <c r="M52" s="6">
        <f t="shared" si="18"/>
        <v>582.28220799999997</v>
      </c>
      <c r="N52" s="6">
        <f t="shared" si="12"/>
        <v>14.5</v>
      </c>
      <c r="O52" s="6">
        <f t="shared" si="13"/>
        <v>23.335488000000002</v>
      </c>
      <c r="P52" s="6">
        <f t="shared" si="19"/>
        <v>568.54247594050742</v>
      </c>
      <c r="Q52" s="6">
        <f t="shared" si="2"/>
        <v>914.98042240000007</v>
      </c>
      <c r="R52" s="1">
        <v>2202</v>
      </c>
      <c r="S52" s="1">
        <v>341</v>
      </c>
      <c r="T52" s="1">
        <v>5</v>
      </c>
      <c r="U52" s="6">
        <f t="shared" si="14"/>
        <v>339</v>
      </c>
      <c r="V52" s="20">
        <v>5.0000000000000001E-3</v>
      </c>
      <c r="W52" s="20">
        <v>1.0999999999999999E-2</v>
      </c>
      <c r="X52" s="21" t="s">
        <v>44</v>
      </c>
      <c r="Y52" s="22">
        <f t="shared" si="3"/>
        <v>0.125</v>
      </c>
      <c r="Z52" s="24"/>
      <c r="AA52" s="22"/>
      <c r="AB52" s="79">
        <f t="shared" si="4"/>
        <v>43628.864372963304</v>
      </c>
      <c r="AC52" s="79">
        <f t="shared" si="5"/>
        <v>43628.739372963304</v>
      </c>
      <c r="AD52" s="25">
        <f t="shared" si="15"/>
        <v>1.228956296639808</v>
      </c>
      <c r="AE52" s="79">
        <f t="shared" si="6"/>
        <v>43628.864372963304</v>
      </c>
      <c r="AF52" s="79">
        <f t="shared" si="7"/>
        <v>43628.739372963304</v>
      </c>
      <c r="AG52" s="25">
        <f t="shared" si="16"/>
        <v>1.228956296639808</v>
      </c>
      <c r="AH52" s="14">
        <f t="shared" si="8"/>
        <v>3.889248E-2</v>
      </c>
      <c r="AI52" s="14">
        <f t="shared" si="9"/>
        <v>4.6670975999999996E-3</v>
      </c>
      <c r="AJ52" s="14">
        <f t="shared" si="17"/>
        <v>4.3559577599999996E-2</v>
      </c>
      <c r="AK52" s="29"/>
      <c r="AL52" s="30"/>
      <c r="AM52" s="6"/>
      <c r="AN52" s="31"/>
      <c r="AO52" s="6">
        <f t="shared" si="10"/>
        <v>23</v>
      </c>
      <c r="AP52" s="74">
        <f t="shared" si="11"/>
        <v>5.0000000000000001E-3</v>
      </c>
    </row>
    <row r="53" spans="1:42" x14ac:dyDescent="0.3">
      <c r="C53" s="14"/>
      <c r="D53" s="14"/>
      <c r="E53" s="14"/>
      <c r="F53" s="32"/>
      <c r="G53" s="33">
        <f t="shared" si="1"/>
        <v>18.29290056444006</v>
      </c>
      <c r="H53" s="6"/>
      <c r="I53" s="84"/>
      <c r="J53" t="s">
        <v>130</v>
      </c>
      <c r="K53" s="6">
        <v>27.1</v>
      </c>
      <c r="L53" s="26">
        <f t="shared" si="35"/>
        <v>369.41338980354726</v>
      </c>
      <c r="M53" s="6">
        <f t="shared" si="18"/>
        <v>594.51322240000002</v>
      </c>
      <c r="N53" s="6">
        <f t="shared" si="12"/>
        <v>7.6000000000000227</v>
      </c>
      <c r="O53" s="6">
        <f t="shared" si="13"/>
        <v>12.231014400000037</v>
      </c>
      <c r="P53" s="6">
        <f t="shared" si="19"/>
        <v>560.94247594050739</v>
      </c>
      <c r="Q53" s="6">
        <f t="shared" si="2"/>
        <v>902.74940800000002</v>
      </c>
      <c r="R53" s="1">
        <v>2163</v>
      </c>
      <c r="S53" s="1">
        <v>22</v>
      </c>
      <c r="T53" s="1">
        <v>62</v>
      </c>
      <c r="U53" s="6">
        <f t="shared" si="14"/>
        <v>-39</v>
      </c>
      <c r="V53" s="20">
        <v>0</v>
      </c>
      <c r="W53" s="20">
        <v>7.0000000000000001E-3</v>
      </c>
      <c r="X53" s="21" t="s">
        <v>44</v>
      </c>
      <c r="Y53" s="22">
        <f t="shared" si="3"/>
        <v>0.125</v>
      </c>
      <c r="Z53" s="24"/>
      <c r="AA53" s="22"/>
      <c r="AB53" s="79">
        <f t="shared" si="4"/>
        <v>43628.887204190185</v>
      </c>
      <c r="AC53" s="79">
        <f t="shared" si="5"/>
        <v>43628.762204190185</v>
      </c>
      <c r="AD53" s="25">
        <f t="shared" si="15"/>
        <v>1.2517875235207612</v>
      </c>
      <c r="AE53" s="79">
        <f t="shared" si="6"/>
        <v>43628.887204190185</v>
      </c>
      <c r="AF53" s="79">
        <f t="shared" si="7"/>
        <v>43628.762204190185</v>
      </c>
      <c r="AG53" s="25">
        <f t="shared" si="16"/>
        <v>1.2517875235207612</v>
      </c>
      <c r="AH53" s="14">
        <f t="shared" si="8"/>
        <v>2.0385024000000061E-2</v>
      </c>
      <c r="AI53" s="14">
        <f t="shared" si="9"/>
        <v>2.4462028800000071E-3</v>
      </c>
      <c r="AJ53" s="14">
        <f t="shared" si="17"/>
        <v>2.2831226880000069E-2</v>
      </c>
      <c r="AK53" s="29"/>
      <c r="AL53" s="30"/>
      <c r="AM53" s="6"/>
      <c r="AN53" s="31"/>
      <c r="AO53" s="6">
        <f t="shared" si="10"/>
        <v>25</v>
      </c>
      <c r="AP53" s="74">
        <f t="shared" si="11"/>
        <v>0</v>
      </c>
    </row>
    <row r="54" spans="1:42" x14ac:dyDescent="0.3">
      <c r="C54" s="14"/>
      <c r="D54" s="14"/>
      <c r="E54" s="14"/>
      <c r="F54" s="32"/>
      <c r="G54" s="33">
        <f t="shared" si="1"/>
        <v>18.42267806455493</v>
      </c>
      <c r="H54" s="6"/>
      <c r="I54" s="84"/>
      <c r="J54" t="s">
        <v>131</v>
      </c>
      <c r="K54" s="6">
        <v>28.9</v>
      </c>
      <c r="L54" s="26">
        <f t="shared" si="35"/>
        <v>371.21338980354722</v>
      </c>
      <c r="M54" s="6">
        <f t="shared" si="18"/>
        <v>597.41004159999989</v>
      </c>
      <c r="N54" s="6">
        <f t="shared" si="12"/>
        <v>1.7999999999999545</v>
      </c>
      <c r="O54" s="6">
        <f t="shared" si="13"/>
        <v>2.8968191999999271</v>
      </c>
      <c r="P54" s="6">
        <f t="shared" si="19"/>
        <v>559.14247594050744</v>
      </c>
      <c r="Q54" s="6">
        <f t="shared" si="2"/>
        <v>899.85258880000004</v>
      </c>
      <c r="R54" s="1">
        <v>2196</v>
      </c>
      <c r="S54" s="1">
        <v>33</v>
      </c>
      <c r="T54" s="1">
        <v>0</v>
      </c>
      <c r="U54" s="6">
        <f t="shared" si="14"/>
        <v>33</v>
      </c>
      <c r="V54" s="20">
        <v>2E-3</v>
      </c>
      <c r="W54" s="20">
        <v>5.0000000000000001E-3</v>
      </c>
      <c r="X54" s="21" t="s">
        <v>44</v>
      </c>
      <c r="Y54" s="22">
        <f t="shared" si="3"/>
        <v>0.125</v>
      </c>
      <c r="Z54" s="24"/>
      <c r="AA54" s="22"/>
      <c r="AB54" s="79">
        <f t="shared" si="4"/>
        <v>43628.892611586023</v>
      </c>
      <c r="AC54" s="79">
        <f t="shared" si="5"/>
        <v>43628.767611586023</v>
      </c>
      <c r="AD54" s="25">
        <f t="shared" si="15"/>
        <v>1.2571949193588807</v>
      </c>
      <c r="AE54" s="79">
        <f t="shared" si="6"/>
        <v>43628.892611586023</v>
      </c>
      <c r="AF54" s="79">
        <f t="shared" si="7"/>
        <v>43628.767611586023</v>
      </c>
      <c r="AG54" s="25">
        <f t="shared" si="16"/>
        <v>1.2571949193588807</v>
      </c>
      <c r="AH54" s="14">
        <f t="shared" si="8"/>
        <v>4.8280319999998789E-3</v>
      </c>
      <c r="AI54" s="14">
        <f t="shared" si="9"/>
        <v>5.7936383999998542E-4</v>
      </c>
      <c r="AJ54" s="14">
        <f t="shared" si="17"/>
        <v>5.4073958399998645E-3</v>
      </c>
      <c r="AK54" s="29"/>
      <c r="AL54" s="30"/>
      <c r="AM54" s="6"/>
      <c r="AN54" s="31"/>
      <c r="AO54" s="6">
        <f t="shared" si="10"/>
        <v>24.2</v>
      </c>
      <c r="AP54" s="74">
        <f t="shared" si="11"/>
        <v>2E-3</v>
      </c>
    </row>
    <row r="55" spans="1:42" x14ac:dyDescent="0.3">
      <c r="C55" s="14"/>
      <c r="D55" s="14"/>
      <c r="E55" s="14"/>
      <c r="F55" s="32"/>
      <c r="G55" s="33">
        <f t="shared" si="1"/>
        <v>18.732702092675027</v>
      </c>
      <c r="H55" s="6"/>
      <c r="I55" s="84"/>
      <c r="J55" t="s">
        <v>132</v>
      </c>
      <c r="K55" s="6">
        <v>33.200000000000003</v>
      </c>
      <c r="L55" s="26">
        <f t="shared" si="35"/>
        <v>375.51338980354723</v>
      </c>
      <c r="M55" s="6">
        <f t="shared" si="18"/>
        <v>604.33022079999989</v>
      </c>
      <c r="N55" s="6">
        <f t="shared" si="12"/>
        <v>4.3000000000000114</v>
      </c>
      <c r="O55" s="6">
        <f t="shared" si="13"/>
        <v>6.9201792000000184</v>
      </c>
      <c r="P55" s="6">
        <f t="shared" si="19"/>
        <v>554.84247594050748</v>
      </c>
      <c r="Q55" s="6">
        <f t="shared" si="2"/>
        <v>892.93240960000014</v>
      </c>
      <c r="R55" s="1">
        <v>2283</v>
      </c>
      <c r="S55" s="1">
        <v>89</v>
      </c>
      <c r="T55" s="1">
        <v>1</v>
      </c>
      <c r="U55" s="6">
        <f t="shared" si="14"/>
        <v>87</v>
      </c>
      <c r="V55" s="20">
        <v>3.0000000000000001E-3</v>
      </c>
      <c r="W55" s="20">
        <v>7.0000000000000001E-3</v>
      </c>
      <c r="X55" s="21" t="s">
        <v>44</v>
      </c>
      <c r="Y55" s="22">
        <f t="shared" si="3"/>
        <v>0.125</v>
      </c>
      <c r="Z55" s="24"/>
      <c r="AA55" s="22"/>
      <c r="AB55" s="79">
        <f t="shared" si="4"/>
        <v>43628.905529253861</v>
      </c>
      <c r="AC55" s="79">
        <f t="shared" si="5"/>
        <v>43628.780529253861</v>
      </c>
      <c r="AD55" s="25">
        <f t="shared" si="15"/>
        <v>1.2701125871972181</v>
      </c>
      <c r="AE55" s="79">
        <f t="shared" si="6"/>
        <v>43628.905529253861</v>
      </c>
      <c r="AF55" s="79">
        <f t="shared" si="7"/>
        <v>43628.780529253861</v>
      </c>
      <c r="AG55" s="25">
        <f t="shared" si="16"/>
        <v>1.2701125871972181</v>
      </c>
      <c r="AH55" s="14">
        <f t="shared" si="8"/>
        <v>1.153363200000003E-2</v>
      </c>
      <c r="AI55" s="14">
        <f t="shared" si="9"/>
        <v>1.3840358400000036E-3</v>
      </c>
      <c r="AJ55" s="14">
        <f t="shared" si="17"/>
        <v>1.2917667840000034E-2</v>
      </c>
      <c r="AK55" s="29"/>
      <c r="AL55" s="30"/>
      <c r="AM55" s="6"/>
      <c r="AN55" s="31"/>
      <c r="AO55" s="6">
        <f t="shared" si="10"/>
        <v>23.8</v>
      </c>
      <c r="AP55" s="74">
        <f t="shared" si="11"/>
        <v>3.0000000000000001E-3</v>
      </c>
    </row>
    <row r="56" spans="1:42" x14ac:dyDescent="0.3">
      <c r="C56" s="14"/>
      <c r="D56" s="14"/>
      <c r="E56" s="14"/>
      <c r="F56" s="32"/>
      <c r="G56" s="33">
        <f t="shared" si="1"/>
        <v>19.467553322261665</v>
      </c>
      <c r="H56" s="6"/>
      <c r="I56" s="84"/>
      <c r="J56" t="s">
        <v>133</v>
      </c>
      <c r="K56" s="6">
        <v>43.8</v>
      </c>
      <c r="L56" s="26">
        <f t="shared" si="35"/>
        <v>386.11338980354725</v>
      </c>
      <c r="M56" s="6">
        <f t="shared" si="18"/>
        <v>621.38926719999995</v>
      </c>
      <c r="N56" s="6">
        <f t="shared" si="12"/>
        <v>10.600000000000023</v>
      </c>
      <c r="O56" s="6">
        <f t="shared" si="13"/>
        <v>17.059046400000039</v>
      </c>
      <c r="P56" s="6">
        <f t="shared" ref="P56:P77" si="36">L$136-L56</f>
        <v>544.24247594050735</v>
      </c>
      <c r="Q56" s="6">
        <f t="shared" si="2"/>
        <v>875.87336319999997</v>
      </c>
      <c r="R56" s="1">
        <v>2779</v>
      </c>
      <c r="S56" s="1">
        <v>496</v>
      </c>
      <c r="T56" s="1">
        <v>3</v>
      </c>
      <c r="U56" s="6">
        <f t="shared" si="14"/>
        <v>496</v>
      </c>
      <c r="V56" s="20">
        <v>0.01</v>
      </c>
      <c r="W56" s="20">
        <v>2.3E-2</v>
      </c>
      <c r="X56" s="21" t="s">
        <v>44</v>
      </c>
      <c r="Y56" s="22">
        <f t="shared" si="3"/>
        <v>0.125</v>
      </c>
      <c r="Z56" s="24"/>
      <c r="AA56" s="22"/>
      <c r="AB56" s="79">
        <f t="shared" si="4"/>
        <v>43628.936148055094</v>
      </c>
      <c r="AC56" s="79">
        <f t="shared" si="5"/>
        <v>43628.811148055094</v>
      </c>
      <c r="AD56" s="25">
        <f t="shared" si="15"/>
        <v>1.3007313884299947</v>
      </c>
      <c r="AE56" s="79">
        <f t="shared" si="6"/>
        <v>43628.936148055094</v>
      </c>
      <c r="AF56" s="79">
        <f t="shared" si="7"/>
        <v>43628.811148055094</v>
      </c>
      <c r="AG56" s="25">
        <f t="shared" si="16"/>
        <v>1.3007313884299947</v>
      </c>
      <c r="AH56" s="14">
        <f t="shared" si="8"/>
        <v>2.7338215384615446E-2</v>
      </c>
      <c r="AI56" s="14">
        <f t="shared" si="9"/>
        <v>3.2805858461538535E-3</v>
      </c>
      <c r="AJ56" s="14">
        <f t="shared" si="17"/>
        <v>3.0618801230769301E-2</v>
      </c>
      <c r="AK56" s="29">
        <v>26</v>
      </c>
      <c r="AL56" s="30"/>
      <c r="AM56" s="6"/>
      <c r="AN56" s="31"/>
      <c r="AO56" s="6">
        <f t="shared" si="10"/>
        <v>21</v>
      </c>
      <c r="AP56" s="74">
        <f t="shared" si="11"/>
        <v>0.01</v>
      </c>
    </row>
    <row r="57" spans="1:42" x14ac:dyDescent="0.3">
      <c r="C57" s="14"/>
      <c r="D57" s="14"/>
      <c r="E57" s="14"/>
      <c r="F57" s="32"/>
      <c r="G57" s="33">
        <f t="shared" si="1"/>
        <v>19.52951306628529</v>
      </c>
      <c r="H57" s="6"/>
      <c r="I57" s="84"/>
      <c r="J57" t="s">
        <v>134</v>
      </c>
      <c r="K57" s="6">
        <v>44.9</v>
      </c>
      <c r="L57" s="26">
        <f t="shared" si="35"/>
        <v>387.21338980354722</v>
      </c>
      <c r="M57" s="6">
        <f t="shared" si="18"/>
        <v>623.15954559999989</v>
      </c>
      <c r="N57" s="6">
        <f t="shared" si="12"/>
        <v>1.0999999999999659</v>
      </c>
      <c r="O57" s="6">
        <f t="shared" si="13"/>
        <v>1.7702783999999452</v>
      </c>
      <c r="P57" s="6">
        <f t="shared" si="36"/>
        <v>543.14247594050744</v>
      </c>
      <c r="Q57" s="6">
        <f t="shared" si="2"/>
        <v>874.10308480000003</v>
      </c>
      <c r="R57" s="1">
        <v>2723</v>
      </c>
      <c r="S57" s="1">
        <v>0</v>
      </c>
      <c r="T57" s="1">
        <v>51</v>
      </c>
      <c r="U57" s="6">
        <f t="shared" si="14"/>
        <v>-56</v>
      </c>
      <c r="V57" s="20">
        <v>-0.01</v>
      </c>
      <c r="W57" s="20">
        <v>-3.0000000000000001E-3</v>
      </c>
      <c r="X57" s="21" t="s">
        <v>44</v>
      </c>
      <c r="Y57" s="22">
        <f t="shared" si="3"/>
        <v>0.125</v>
      </c>
      <c r="Z57" s="24"/>
      <c r="AA57" s="22"/>
      <c r="AB57" s="79">
        <f t="shared" si="4"/>
        <v>43628.938729711095</v>
      </c>
      <c r="AC57" s="79">
        <f t="shared" si="5"/>
        <v>43628.813729711095</v>
      </c>
      <c r="AD57" s="25">
        <f t="shared" si="15"/>
        <v>1.3033130444309791</v>
      </c>
      <c r="AE57" s="79">
        <f t="shared" si="6"/>
        <v>43628.938729711095</v>
      </c>
      <c r="AF57" s="79">
        <f t="shared" si="7"/>
        <v>43628.813729711095</v>
      </c>
      <c r="AG57" s="25">
        <f t="shared" si="16"/>
        <v>1.3033130444309791</v>
      </c>
      <c r="AH57" s="14">
        <f t="shared" si="8"/>
        <v>2.3050499999999288E-3</v>
      </c>
      <c r="AI57" s="14">
        <f t="shared" si="9"/>
        <v>2.7660599999999142E-4</v>
      </c>
      <c r="AJ57" s="14">
        <f t="shared" si="17"/>
        <v>2.5816559999999201E-3</v>
      </c>
      <c r="AK57" s="29">
        <v>32</v>
      </c>
      <c r="AL57" s="30"/>
      <c r="AM57" s="6"/>
      <c r="AN57" s="31"/>
      <c r="AO57" s="6">
        <f t="shared" si="10"/>
        <v>30.5</v>
      </c>
      <c r="AP57" s="74">
        <f t="shared" si="11"/>
        <v>-0.01</v>
      </c>
    </row>
    <row r="58" spans="1:42" x14ac:dyDescent="0.3">
      <c r="C58" s="14"/>
      <c r="D58" s="14"/>
      <c r="E58" s="14"/>
      <c r="F58" s="32"/>
      <c r="G58" s="33">
        <f t="shared" si="1"/>
        <v>19.637660983018577</v>
      </c>
      <c r="H58" s="6"/>
      <c r="I58" s="84"/>
      <c r="J58" t="s">
        <v>135</v>
      </c>
      <c r="K58" s="6">
        <v>46.4</v>
      </c>
      <c r="L58" s="26">
        <f t="shared" si="35"/>
        <v>388.71338980354722</v>
      </c>
      <c r="M58" s="6">
        <f t="shared" si="18"/>
        <v>625.57356159999995</v>
      </c>
      <c r="N58" s="6">
        <f t="shared" si="12"/>
        <v>1.5</v>
      </c>
      <c r="O58" s="6">
        <f t="shared" si="13"/>
        <v>2.4140160000000002</v>
      </c>
      <c r="P58" s="6">
        <f t="shared" si="36"/>
        <v>541.64247594050744</v>
      </c>
      <c r="Q58" s="6">
        <f t="shared" si="2"/>
        <v>871.68906880000009</v>
      </c>
      <c r="R58" s="1">
        <v>2770</v>
      </c>
      <c r="S58" s="1">
        <v>46</v>
      </c>
      <c r="T58" s="1">
        <v>4</v>
      </c>
      <c r="U58" s="6">
        <f t="shared" si="14"/>
        <v>47</v>
      </c>
      <c r="V58" s="20">
        <v>3.0000000000000001E-3</v>
      </c>
      <c r="W58" s="20">
        <v>7.0000000000000001E-3</v>
      </c>
      <c r="X58" s="21" t="s">
        <v>44</v>
      </c>
      <c r="Y58" s="22">
        <f t="shared" si="3"/>
        <v>0.125</v>
      </c>
      <c r="Z58" s="24"/>
      <c r="AA58" s="22"/>
      <c r="AB58" s="79">
        <f t="shared" si="4"/>
        <v>43628.943235874292</v>
      </c>
      <c r="AC58" s="79">
        <f t="shared" si="5"/>
        <v>43628.818235874292</v>
      </c>
      <c r="AD58" s="25">
        <f t="shared" si="15"/>
        <v>1.3078192076281994</v>
      </c>
      <c r="AE58" s="79">
        <f t="shared" si="6"/>
        <v>43628.943235874292</v>
      </c>
      <c r="AF58" s="79">
        <f t="shared" si="7"/>
        <v>43628.818235874292</v>
      </c>
      <c r="AG58" s="25">
        <f t="shared" si="16"/>
        <v>1.3078192076281994</v>
      </c>
      <c r="AH58" s="14">
        <f t="shared" si="8"/>
        <v>4.0233600000000001E-3</v>
      </c>
      <c r="AI58" s="14">
        <f t="shared" si="9"/>
        <v>4.8280319999999998E-4</v>
      </c>
      <c r="AJ58" s="14">
        <f t="shared" si="17"/>
        <v>4.5061631999999997E-3</v>
      </c>
      <c r="AK58" s="29"/>
      <c r="AL58" s="30"/>
      <c r="AM58" s="6"/>
      <c r="AN58" s="31"/>
      <c r="AO58" s="6">
        <f t="shared" si="10"/>
        <v>23.8</v>
      </c>
      <c r="AP58" s="74">
        <f t="shared" si="11"/>
        <v>3.0000000000000001E-3</v>
      </c>
    </row>
    <row r="59" spans="1:42" x14ac:dyDescent="0.3">
      <c r="A59" t="s">
        <v>17</v>
      </c>
      <c r="B59">
        <v>1</v>
      </c>
      <c r="C59" s="14">
        <v>0.11666666666666665</v>
      </c>
      <c r="D59" s="14">
        <f>SUM(AJ51:AJ59)</f>
        <v>0.15535214274461551</v>
      </c>
      <c r="E59" s="14"/>
      <c r="F59" s="34"/>
      <c r="G59" s="33">
        <f t="shared" si="1"/>
        <v>20.067479626683053</v>
      </c>
      <c r="H59" s="6"/>
      <c r="I59" s="84"/>
      <c r="J59" t="s">
        <v>31</v>
      </c>
      <c r="K59" s="6">
        <v>52.6</v>
      </c>
      <c r="L59" s="26">
        <f t="shared" si="35"/>
        <v>394.91338980354726</v>
      </c>
      <c r="M59" s="6">
        <f t="shared" si="18"/>
        <v>635.55149440000002</v>
      </c>
      <c r="N59" s="6">
        <f t="shared" si="12"/>
        <v>6.2000000000000455</v>
      </c>
      <c r="O59" s="6">
        <f t="shared" si="13"/>
        <v>9.9779328000000742</v>
      </c>
      <c r="P59" s="6">
        <f t="shared" si="36"/>
        <v>535.44247594050739</v>
      </c>
      <c r="Q59" s="6">
        <f t="shared" si="2"/>
        <v>861.71113600000001</v>
      </c>
      <c r="R59" s="1">
        <v>3050.3999999999996</v>
      </c>
      <c r="S59" s="1">
        <v>271</v>
      </c>
      <c r="T59" s="1">
        <v>0</v>
      </c>
      <c r="U59" s="6">
        <f t="shared" si="14"/>
        <v>280.39999999999964</v>
      </c>
      <c r="V59" s="20">
        <v>7.0000000000000001E-3</v>
      </c>
      <c r="W59" s="20">
        <v>1.0999999999999999E-2</v>
      </c>
      <c r="X59" s="21" t="s">
        <v>44</v>
      </c>
      <c r="Y59" s="22">
        <f t="shared" si="3"/>
        <v>0.125</v>
      </c>
      <c r="Z59" s="24"/>
      <c r="AA59" s="22"/>
      <c r="AB59" s="79">
        <f t="shared" si="4"/>
        <v>43628.961144984445</v>
      </c>
      <c r="AC59" s="79">
        <f t="shared" si="5"/>
        <v>43628.836144984445</v>
      </c>
      <c r="AD59" s="25">
        <f t="shared" si="15"/>
        <v>1.3257283177808858</v>
      </c>
      <c r="AE59" s="79">
        <f t="shared" si="6"/>
        <v>43628.961144984445</v>
      </c>
      <c r="AF59" s="79">
        <f t="shared" si="7"/>
        <v>43628.836144984445</v>
      </c>
      <c r="AG59" s="25">
        <f t="shared" si="16"/>
        <v>1.3257283177808858</v>
      </c>
      <c r="AH59" s="14">
        <f t="shared" si="8"/>
        <v>1.5990276923077043E-2</v>
      </c>
      <c r="AI59" s="14">
        <f t="shared" si="9"/>
        <v>1.9188332307692451E-3</v>
      </c>
      <c r="AJ59" s="14">
        <f t="shared" si="17"/>
        <v>1.7909110153846289E-2</v>
      </c>
      <c r="AK59" s="29">
        <v>26</v>
      </c>
      <c r="AL59" s="30"/>
      <c r="AM59" s="6"/>
      <c r="AN59" s="31"/>
      <c r="AO59" s="6">
        <f t="shared" si="10"/>
        <v>22.2</v>
      </c>
      <c r="AP59" s="74">
        <f t="shared" si="11"/>
        <v>7.0000000000000001E-3</v>
      </c>
    </row>
    <row r="60" spans="1:42" x14ac:dyDescent="0.3">
      <c r="C60" s="14"/>
      <c r="D60" s="14"/>
      <c r="E60" s="14"/>
      <c r="F60" s="34" t="s">
        <v>64</v>
      </c>
      <c r="G60" s="33">
        <f t="shared" si="1"/>
        <v>21.124925924290437</v>
      </c>
      <c r="H60" s="6"/>
      <c r="I60" s="84"/>
      <c r="J60" t="s">
        <v>58</v>
      </c>
      <c r="K60" s="6">
        <v>8.8000000000000007</v>
      </c>
      <c r="L60" s="26">
        <f>$L$59+K60</f>
        <v>403.71338980354727</v>
      </c>
      <c r="M60" s="6">
        <f t="shared" si="18"/>
        <v>649.71372159999999</v>
      </c>
      <c r="N60" s="6">
        <f t="shared" si="12"/>
        <v>8.8000000000000114</v>
      </c>
      <c r="O60" s="6">
        <f t="shared" si="13"/>
        <v>14.16222720000002</v>
      </c>
      <c r="P60" s="6">
        <f t="shared" si="36"/>
        <v>526.64247594050744</v>
      </c>
      <c r="Q60" s="6">
        <f t="shared" si="2"/>
        <v>847.54890880000005</v>
      </c>
      <c r="R60" s="1">
        <v>4854.3999999999996</v>
      </c>
      <c r="S60" s="1">
        <v>2040.1599999999999</v>
      </c>
      <c r="T60" s="1">
        <v>240</v>
      </c>
      <c r="U60" s="6">
        <f t="shared" si="14"/>
        <v>1804</v>
      </c>
      <c r="V60" s="20">
        <v>5.2999999999999999E-2</v>
      </c>
      <c r="W60" s="20">
        <v>0.17</v>
      </c>
      <c r="X60" s="21" t="s">
        <v>44</v>
      </c>
      <c r="Y60" s="22">
        <f t="shared" si="3"/>
        <v>0.125</v>
      </c>
      <c r="Z60" s="24"/>
      <c r="AA60" s="22"/>
      <c r="AB60" s="79">
        <f t="shared" si="4"/>
        <v>43629.005205246845</v>
      </c>
      <c r="AC60" s="79">
        <f t="shared" si="5"/>
        <v>43628.880205246845</v>
      </c>
      <c r="AD60" s="25">
        <f t="shared" si="15"/>
        <v>1.3697885801811935</v>
      </c>
      <c r="AE60" s="79">
        <f t="shared" si="6"/>
        <v>43629.005205246845</v>
      </c>
      <c r="AF60" s="79">
        <f t="shared" si="7"/>
        <v>43628.880205246845</v>
      </c>
      <c r="AG60" s="25">
        <f t="shared" si="16"/>
        <v>1.3697885801811935</v>
      </c>
      <c r="AH60" s="14">
        <f t="shared" si="8"/>
        <v>3.9339520000000051E-2</v>
      </c>
      <c r="AI60" s="14">
        <f t="shared" si="9"/>
        <v>4.7207424000000062E-3</v>
      </c>
      <c r="AJ60" s="14">
        <f t="shared" si="17"/>
        <v>4.4060262400000057E-2</v>
      </c>
      <c r="AK60" s="29">
        <v>15</v>
      </c>
      <c r="AL60" s="30"/>
      <c r="AM60" s="6"/>
      <c r="AN60" s="31"/>
      <c r="AO60" s="6">
        <f t="shared" si="10"/>
        <v>3.8000000000000007</v>
      </c>
      <c r="AP60" s="74">
        <f t="shared" si="11"/>
        <v>5.2999999999999999E-2</v>
      </c>
    </row>
    <row r="61" spans="1:42" x14ac:dyDescent="0.3">
      <c r="C61" s="14"/>
      <c r="D61" s="14"/>
      <c r="E61" s="14"/>
      <c r="F61" s="34"/>
      <c r="G61" s="33">
        <f t="shared" si="1"/>
        <v>21.767054180265404</v>
      </c>
      <c r="H61" s="6"/>
      <c r="I61" s="84"/>
      <c r="J61" t="s">
        <v>170</v>
      </c>
      <c r="K61" s="6">
        <v>20.2</v>
      </c>
      <c r="L61" s="26">
        <f>$L$59+K61</f>
        <v>415.11338980354725</v>
      </c>
      <c r="M61" s="6">
        <f t="shared" si="18"/>
        <v>668.06024319999995</v>
      </c>
      <c r="N61" s="6">
        <f t="shared" si="12"/>
        <v>11.399999999999977</v>
      </c>
      <c r="O61" s="6">
        <f t="shared" si="13"/>
        <v>18.346521599999964</v>
      </c>
      <c r="P61" s="6">
        <f t="shared" si="36"/>
        <v>515.24247594050735</v>
      </c>
      <c r="Q61" s="6">
        <f t="shared" si="2"/>
        <v>829.20238719999986</v>
      </c>
      <c r="R61" s="1">
        <v>4073</v>
      </c>
      <c r="S61" s="1">
        <v>243</v>
      </c>
      <c r="T61" s="1">
        <v>1024</v>
      </c>
      <c r="U61" s="6">
        <f t="shared" si="14"/>
        <v>-781.39999999999964</v>
      </c>
      <c r="V61" s="20">
        <v>-1.0999999999999999E-2</v>
      </c>
      <c r="W61" s="20">
        <v>0.06</v>
      </c>
      <c r="X61" s="21" t="s">
        <v>44</v>
      </c>
      <c r="Y61" s="22">
        <f t="shared" si="3"/>
        <v>0.125</v>
      </c>
      <c r="Z61" s="24"/>
      <c r="AA61" s="22"/>
      <c r="AB61" s="79">
        <f t="shared" si="4"/>
        <v>43629.031960590844</v>
      </c>
      <c r="AC61" s="79">
        <f t="shared" si="5"/>
        <v>43628.906960590844</v>
      </c>
      <c r="AD61" s="25">
        <f t="shared" si="15"/>
        <v>1.3965439241801505</v>
      </c>
      <c r="AE61" s="79">
        <f t="shared" si="6"/>
        <v>43629.031960590844</v>
      </c>
      <c r="AF61" s="79">
        <f t="shared" si="7"/>
        <v>43628.906960590844</v>
      </c>
      <c r="AG61" s="25">
        <f t="shared" si="16"/>
        <v>1.3965439241801505</v>
      </c>
      <c r="AH61" s="14">
        <f t="shared" si="8"/>
        <v>2.3888699999999954E-2</v>
      </c>
      <c r="AI61" s="14">
        <f t="shared" si="9"/>
        <v>2.8666439999999942E-3</v>
      </c>
      <c r="AJ61" s="14">
        <f t="shared" si="17"/>
        <v>2.6755343999999948E-2</v>
      </c>
      <c r="AK61" s="29">
        <v>32</v>
      </c>
      <c r="AL61" s="30"/>
      <c r="AM61" s="6"/>
      <c r="AN61" s="31"/>
      <c r="AO61" s="6">
        <f t="shared" si="10"/>
        <v>31.05</v>
      </c>
      <c r="AP61" s="74">
        <f t="shared" si="11"/>
        <v>-1.0999999999999999E-2</v>
      </c>
    </row>
    <row r="62" spans="1:42" x14ac:dyDescent="0.3">
      <c r="C62" s="14"/>
      <c r="D62" s="14"/>
      <c r="E62" s="14"/>
      <c r="F62" s="34"/>
      <c r="G62" s="33">
        <f t="shared" si="1"/>
        <v>21.867992235871498</v>
      </c>
      <c r="H62" s="6"/>
      <c r="I62" s="84"/>
      <c r="J62" t="s">
        <v>171</v>
      </c>
      <c r="K62" s="6">
        <v>21.6</v>
      </c>
      <c r="L62" s="26">
        <f t="shared" ref="L62:L66" si="37">$L$59+K62</f>
        <v>416.51338980354728</v>
      </c>
      <c r="M62" s="6">
        <f t="shared" si="18"/>
        <v>670.31332480000003</v>
      </c>
      <c r="N62" s="6">
        <f t="shared" si="12"/>
        <v>1.4000000000000341</v>
      </c>
      <c r="O62" s="6">
        <f t="shared" si="13"/>
        <v>2.2530816000000549</v>
      </c>
      <c r="P62" s="6">
        <f t="shared" si="36"/>
        <v>513.84247594050737</v>
      </c>
      <c r="Q62" s="6">
        <f t="shared" si="2"/>
        <v>826.9493056</v>
      </c>
      <c r="R62" s="1">
        <v>4102</v>
      </c>
      <c r="S62" s="1">
        <v>90</v>
      </c>
      <c r="T62" s="1">
        <v>58</v>
      </c>
      <c r="U62" s="6">
        <f t="shared" si="14"/>
        <v>29</v>
      </c>
      <c r="V62" s="20">
        <v>4.0000000000000001E-3</v>
      </c>
      <c r="W62" s="20">
        <v>3.9E-2</v>
      </c>
      <c r="X62" s="21" t="s">
        <v>44</v>
      </c>
      <c r="Y62" s="22">
        <f t="shared" si="3"/>
        <v>0.125</v>
      </c>
      <c r="Z62" s="24"/>
      <c r="AA62" s="22"/>
      <c r="AB62" s="79">
        <f t="shared" si="4"/>
        <v>43629.036166343161</v>
      </c>
      <c r="AC62" s="79">
        <f t="shared" si="5"/>
        <v>43628.911166343161</v>
      </c>
      <c r="AD62" s="25">
        <f t="shared" si="15"/>
        <v>1.4007496764970711</v>
      </c>
      <c r="AE62" s="79">
        <f t="shared" si="6"/>
        <v>43629.036166343161</v>
      </c>
      <c r="AF62" s="79">
        <f t="shared" si="7"/>
        <v>43628.911166343161</v>
      </c>
      <c r="AG62" s="25">
        <f t="shared" si="16"/>
        <v>1.4007496764970711</v>
      </c>
      <c r="AH62" s="14">
        <f t="shared" si="8"/>
        <v>3.7551360000000916E-3</v>
      </c>
      <c r="AI62" s="14">
        <f t="shared" si="9"/>
        <v>4.5061632000001096E-4</v>
      </c>
      <c r="AJ62" s="14">
        <f t="shared" si="17"/>
        <v>4.2057523200001029E-3</v>
      </c>
      <c r="AK62" s="29"/>
      <c r="AL62" s="30"/>
      <c r="AM62" s="6"/>
      <c r="AN62" s="31"/>
      <c r="AO62" s="6">
        <f t="shared" si="10"/>
        <v>23.4</v>
      </c>
      <c r="AP62" s="74">
        <f t="shared" si="11"/>
        <v>4.0000000000000001E-3</v>
      </c>
    </row>
    <row r="63" spans="1:42" x14ac:dyDescent="0.3">
      <c r="C63" s="14"/>
      <c r="D63" s="14"/>
      <c r="E63" s="14"/>
      <c r="F63" s="34"/>
      <c r="G63" s="33">
        <f t="shared" si="1"/>
        <v>22.12382601754507</v>
      </c>
      <c r="H63" s="6"/>
      <c r="I63" s="84"/>
      <c r="J63" t="s">
        <v>172</v>
      </c>
      <c r="K63" s="6">
        <v>26</v>
      </c>
      <c r="L63" s="26">
        <f t="shared" si="37"/>
        <v>420.91338980354726</v>
      </c>
      <c r="M63" s="6">
        <f t="shared" si="18"/>
        <v>677.39443840000001</v>
      </c>
      <c r="N63" s="6">
        <f t="shared" si="12"/>
        <v>4.3999999999999773</v>
      </c>
      <c r="O63" s="6">
        <f t="shared" si="13"/>
        <v>7.0811135999999637</v>
      </c>
      <c r="P63" s="6">
        <f t="shared" si="36"/>
        <v>509.44247594050739</v>
      </c>
      <c r="Q63" s="6">
        <f t="shared" si="2"/>
        <v>819.86819200000002</v>
      </c>
      <c r="R63" s="1">
        <v>3926</v>
      </c>
      <c r="S63" s="1">
        <v>101</v>
      </c>
      <c r="T63" s="1">
        <v>263</v>
      </c>
      <c r="U63" s="6">
        <f t="shared" si="14"/>
        <v>-176</v>
      </c>
      <c r="V63" s="20">
        <v>-8.9999999999999993E-3</v>
      </c>
      <c r="W63" s="20">
        <v>2.1000000000000001E-2</v>
      </c>
      <c r="X63" s="21" t="s">
        <v>44</v>
      </c>
      <c r="Y63" s="22">
        <f t="shared" si="3"/>
        <v>0.125</v>
      </c>
      <c r="Z63" s="24"/>
      <c r="AA63" s="22"/>
      <c r="AB63" s="79">
        <f t="shared" si="4"/>
        <v>43629.046826084064</v>
      </c>
      <c r="AC63" s="79">
        <f t="shared" si="5"/>
        <v>43628.921826084064</v>
      </c>
      <c r="AD63" s="25">
        <f t="shared" si="15"/>
        <v>1.4114094174001366</v>
      </c>
      <c r="AE63" s="79">
        <f t="shared" si="6"/>
        <v>43629.046826084064</v>
      </c>
      <c r="AF63" s="79">
        <f t="shared" si="7"/>
        <v>43628.921826084064</v>
      </c>
      <c r="AG63" s="25">
        <f t="shared" si="16"/>
        <v>1.4114094174001366</v>
      </c>
      <c r="AH63" s="14">
        <f t="shared" si="8"/>
        <v>9.5176258064515636E-3</v>
      </c>
      <c r="AI63" s="14">
        <f t="shared" si="9"/>
        <v>1.1421150967741876E-3</v>
      </c>
      <c r="AJ63" s="14">
        <f t="shared" si="17"/>
        <v>1.0659740903225752E-2</v>
      </c>
      <c r="AK63" s="29">
        <v>31</v>
      </c>
      <c r="AL63" s="30"/>
      <c r="AM63" s="6"/>
      <c r="AN63" s="31"/>
      <c r="AO63" s="6">
        <f t="shared" si="10"/>
        <v>29.95</v>
      </c>
      <c r="AP63" s="74">
        <f t="shared" si="11"/>
        <v>-8.9999999999999993E-3</v>
      </c>
    </row>
    <row r="64" spans="1:42" x14ac:dyDescent="0.3">
      <c r="C64" s="14"/>
      <c r="D64" s="14"/>
      <c r="E64" s="14"/>
      <c r="F64" s="34"/>
      <c r="G64" s="33">
        <f t="shared" si="1"/>
        <v>22.588307455123868</v>
      </c>
      <c r="H64" s="6"/>
      <c r="I64" s="85"/>
      <c r="J64" t="s">
        <v>173</v>
      </c>
      <c r="K64" s="6">
        <v>32.700000000000003</v>
      </c>
      <c r="L64" s="26">
        <f t="shared" si="37"/>
        <v>427.61338980354725</v>
      </c>
      <c r="M64" s="6">
        <f t="shared" si="18"/>
        <v>688.17704319999996</v>
      </c>
      <c r="N64" s="6">
        <f t="shared" si="12"/>
        <v>6.6999999999999886</v>
      </c>
      <c r="O64" s="6">
        <f t="shared" si="13"/>
        <v>10.782604799999982</v>
      </c>
      <c r="P64" s="6">
        <f t="shared" si="36"/>
        <v>502.7424759405074</v>
      </c>
      <c r="Q64" s="6">
        <f t="shared" si="2"/>
        <v>809.08558719999996</v>
      </c>
      <c r="R64" s="1">
        <v>4261</v>
      </c>
      <c r="S64" s="1">
        <v>457</v>
      </c>
      <c r="T64" s="1">
        <v>125</v>
      </c>
      <c r="U64" s="6">
        <f t="shared" si="14"/>
        <v>335</v>
      </c>
      <c r="V64" s="20">
        <v>1.2E-2</v>
      </c>
      <c r="W64" s="20">
        <v>4.4999999999999998E-2</v>
      </c>
      <c r="X64" s="21" t="s">
        <v>44</v>
      </c>
      <c r="Y64" s="22">
        <f t="shared" si="3"/>
        <v>0.125</v>
      </c>
      <c r="Z64" s="24"/>
      <c r="AA64" s="22"/>
      <c r="AB64" s="79">
        <f t="shared" si="4"/>
        <v>43629.066179477297</v>
      </c>
      <c r="AC64" s="79">
        <f t="shared" si="5"/>
        <v>43628.941179477297</v>
      </c>
      <c r="AD64" s="25">
        <f t="shared" si="15"/>
        <v>1.4307628106325865</v>
      </c>
      <c r="AE64" s="79">
        <f t="shared" si="6"/>
        <v>43629.066179477297</v>
      </c>
      <c r="AF64" s="79">
        <f t="shared" si="7"/>
        <v>43628.941179477297</v>
      </c>
      <c r="AG64" s="25">
        <f t="shared" si="16"/>
        <v>1.4307628106325865</v>
      </c>
      <c r="AH64" s="14">
        <f t="shared" si="8"/>
        <v>1.7279815384615354E-2</v>
      </c>
      <c r="AI64" s="14">
        <f t="shared" si="9"/>
        <v>2.0735778461538424E-3</v>
      </c>
      <c r="AJ64" s="14">
        <f t="shared" si="17"/>
        <v>1.9353393230769195E-2</v>
      </c>
      <c r="AK64" s="29">
        <v>26</v>
      </c>
      <c r="AL64" s="30"/>
      <c r="AM64" s="6"/>
      <c r="AN64" s="31"/>
      <c r="AO64" s="6">
        <f t="shared" si="10"/>
        <v>20.2</v>
      </c>
      <c r="AP64" s="74">
        <f t="shared" si="11"/>
        <v>1.2E-2</v>
      </c>
    </row>
    <row r="65" spans="1:42" x14ac:dyDescent="0.3">
      <c r="C65" s="14"/>
      <c r="D65" s="14"/>
      <c r="E65" s="14"/>
      <c r="F65" s="34" t="s">
        <v>64</v>
      </c>
      <c r="G65" s="33">
        <f t="shared" si="1"/>
        <v>23.644037119054701</v>
      </c>
      <c r="H65" s="6"/>
      <c r="I65" s="85"/>
      <c r="J65" t="s">
        <v>59</v>
      </c>
      <c r="K65" s="6">
        <v>45</v>
      </c>
      <c r="L65" s="26">
        <f t="shared" si="37"/>
        <v>439.91338980354726</v>
      </c>
      <c r="M65" s="6">
        <f t="shared" si="18"/>
        <v>707.97197440000002</v>
      </c>
      <c r="N65" s="6">
        <f t="shared" si="12"/>
        <v>12.300000000000011</v>
      </c>
      <c r="O65" s="6">
        <f t="shared" si="13"/>
        <v>19.794931200000018</v>
      </c>
      <c r="P65" s="6">
        <f t="shared" si="36"/>
        <v>490.44247594050739</v>
      </c>
      <c r="Q65" s="6">
        <f t="shared" si="2"/>
        <v>789.29065600000001</v>
      </c>
      <c r="R65" s="1">
        <v>6074.5599999999995</v>
      </c>
      <c r="S65" s="1">
        <v>1917</v>
      </c>
      <c r="T65" s="1">
        <v>132</v>
      </c>
      <c r="U65" s="6">
        <f t="shared" si="14"/>
        <v>1813.5599999999995</v>
      </c>
      <c r="V65" s="20">
        <v>3.2000000000000001E-2</v>
      </c>
      <c r="W65" s="20">
        <v>0.111</v>
      </c>
      <c r="X65" s="21" t="s">
        <v>44</v>
      </c>
      <c r="Y65" s="22">
        <f t="shared" si="3"/>
        <v>0.125</v>
      </c>
      <c r="Z65" s="24"/>
      <c r="AA65" s="22"/>
      <c r="AB65" s="79">
        <f t="shared" si="4"/>
        <v>43629.110168213294</v>
      </c>
      <c r="AC65" s="79">
        <f t="shared" si="5"/>
        <v>43628.985168213294</v>
      </c>
      <c r="AD65" s="25">
        <f t="shared" si="15"/>
        <v>1.4747515466297045</v>
      </c>
      <c r="AE65" s="79">
        <f t="shared" si="6"/>
        <v>43629.110168213294</v>
      </c>
      <c r="AF65" s="79">
        <f t="shared" si="7"/>
        <v>43628.985168213294</v>
      </c>
      <c r="AG65" s="25">
        <f t="shared" si="16"/>
        <v>1.4747515466297045</v>
      </c>
      <c r="AH65" s="14">
        <f t="shared" si="8"/>
        <v>3.9275657142857183E-2</v>
      </c>
      <c r="AI65" s="14">
        <f t="shared" si="9"/>
        <v>4.7130788571428618E-3</v>
      </c>
      <c r="AJ65" s="14">
        <f t="shared" si="17"/>
        <v>4.3988736000000042E-2</v>
      </c>
      <c r="AK65" s="29">
        <v>21</v>
      </c>
      <c r="AL65" s="30"/>
      <c r="AM65" s="6"/>
      <c r="AN65" s="31"/>
      <c r="AO65" s="6">
        <f t="shared" si="10"/>
        <v>12.2</v>
      </c>
      <c r="AP65" s="74">
        <f t="shared" si="11"/>
        <v>3.2000000000000001E-2</v>
      </c>
    </row>
    <row r="66" spans="1:42" x14ac:dyDescent="0.3">
      <c r="A66" t="s">
        <v>18</v>
      </c>
      <c r="B66">
        <v>1</v>
      </c>
      <c r="C66" s="14">
        <v>0.12638888888888888</v>
      </c>
      <c r="D66" s="14">
        <f>SUM(AJ60:AJ66)</f>
        <v>0.15934985285399511</v>
      </c>
      <c r="E66" s="14"/>
      <c r="G66" s="33">
        <f t="shared" si="1"/>
        <v>23.891876094974577</v>
      </c>
      <c r="H66" s="6"/>
      <c r="I66" s="84"/>
      <c r="J66" t="s">
        <v>32</v>
      </c>
      <c r="K66" s="6">
        <v>50.5</v>
      </c>
      <c r="L66" s="26">
        <f t="shared" si="37"/>
        <v>445.41338980354726</v>
      </c>
      <c r="M66" s="6">
        <f t="shared" si="18"/>
        <v>716.82336640000005</v>
      </c>
      <c r="N66" s="6">
        <f t="shared" si="12"/>
        <v>5.5</v>
      </c>
      <c r="O66" s="6">
        <f t="shared" si="13"/>
        <v>8.8513920000000006</v>
      </c>
      <c r="P66" s="6">
        <f t="shared" si="36"/>
        <v>484.94247594050739</v>
      </c>
      <c r="Q66" s="6">
        <f t="shared" si="2"/>
        <v>780.43926399999998</v>
      </c>
      <c r="R66" s="1">
        <v>5434.96</v>
      </c>
      <c r="S66" s="1">
        <v>178</v>
      </c>
      <c r="T66" s="1">
        <v>866</v>
      </c>
      <c r="U66" s="6">
        <f t="shared" si="14"/>
        <v>-639.59999999999945</v>
      </c>
      <c r="V66" s="20">
        <v>-2.3E-2</v>
      </c>
      <c r="W66" s="20">
        <v>4.8000000000000001E-2</v>
      </c>
      <c r="X66" s="21" t="s">
        <v>44</v>
      </c>
      <c r="Y66" s="22">
        <f t="shared" si="3"/>
        <v>0.125</v>
      </c>
      <c r="Z66" s="24"/>
      <c r="AA66" s="22"/>
      <c r="AB66" s="79">
        <f t="shared" si="4"/>
        <v>43629.120494837291</v>
      </c>
      <c r="AC66" s="79">
        <f t="shared" si="5"/>
        <v>43628.995494837291</v>
      </c>
      <c r="AD66" s="25">
        <f t="shared" si="15"/>
        <v>1.485078170626366</v>
      </c>
      <c r="AE66" s="79">
        <f t="shared" si="6"/>
        <v>43629.120494837291</v>
      </c>
      <c r="AF66" s="79">
        <f t="shared" si="7"/>
        <v>43628.995494837291</v>
      </c>
      <c r="AG66" s="25">
        <f t="shared" si="16"/>
        <v>1.485078170626366</v>
      </c>
      <c r="AH66" s="14">
        <f t="shared" si="8"/>
        <v>9.2201999999999996E-3</v>
      </c>
      <c r="AI66" s="14">
        <f t="shared" si="9"/>
        <v>1.1064239999999999E-3</v>
      </c>
      <c r="AJ66" s="14">
        <f t="shared" si="17"/>
        <v>1.0326624E-2</v>
      </c>
      <c r="AK66" s="29">
        <v>40</v>
      </c>
      <c r="AL66" s="30"/>
      <c r="AM66" s="6"/>
      <c r="AN66" s="31"/>
      <c r="AO66" s="6">
        <f t="shared" si="10"/>
        <v>37.65</v>
      </c>
      <c r="AP66" s="74">
        <f t="shared" si="11"/>
        <v>-2.3E-2</v>
      </c>
    </row>
    <row r="67" spans="1:42" x14ac:dyDescent="0.3">
      <c r="C67" s="14"/>
      <c r="D67" s="14"/>
      <c r="E67" s="14"/>
      <c r="G67" s="33">
        <f t="shared" si="1"/>
        <v>0.82915804063668475</v>
      </c>
      <c r="H67" s="6"/>
      <c r="I67" s="84"/>
      <c r="J67" t="s">
        <v>61</v>
      </c>
      <c r="K67" s="6">
        <v>13</v>
      </c>
      <c r="L67" s="26">
        <f>$L$66+K67</f>
        <v>458.41338980354726</v>
      </c>
      <c r="M67" s="6">
        <f t="shared" si="18"/>
        <v>737.74483840000005</v>
      </c>
      <c r="N67" s="6">
        <f t="shared" si="12"/>
        <v>13</v>
      </c>
      <c r="O67" s="6">
        <f t="shared" si="13"/>
        <v>20.921472000000001</v>
      </c>
      <c r="P67" s="6">
        <f t="shared" si="36"/>
        <v>471.94247594050739</v>
      </c>
      <c r="Q67" s="6">
        <f t="shared" si="2"/>
        <v>759.51779199999999</v>
      </c>
      <c r="R67" s="1">
        <v>4942.96</v>
      </c>
      <c r="S67" s="1">
        <v>324</v>
      </c>
      <c r="T67" s="1">
        <v>851</v>
      </c>
      <c r="U67" s="6">
        <f t="shared" si="14"/>
        <v>-492</v>
      </c>
      <c r="V67" s="20">
        <v>-8.0000000000000002E-3</v>
      </c>
      <c r="W67" s="20">
        <v>7.4999999999999997E-2</v>
      </c>
      <c r="X67" s="21" t="s">
        <v>44</v>
      </c>
      <c r="Y67" s="22">
        <f t="shared" si="3"/>
        <v>0.125</v>
      </c>
      <c r="Z67" s="24"/>
      <c r="AA67" s="22"/>
      <c r="AB67" s="79">
        <f t="shared" si="4"/>
        <v>43629.159548251693</v>
      </c>
      <c r="AC67" s="79">
        <f t="shared" si="5"/>
        <v>43629.034548251693</v>
      </c>
      <c r="AD67" s="25">
        <f t="shared" si="15"/>
        <v>1.5241315850289539</v>
      </c>
      <c r="AE67" s="79">
        <f t="shared" si="6"/>
        <v>43629.159548251693</v>
      </c>
      <c r="AF67" s="79">
        <f t="shared" si="7"/>
        <v>43629.034548251693</v>
      </c>
      <c r="AG67" s="25">
        <f t="shared" si="16"/>
        <v>1.5241315850289539</v>
      </c>
      <c r="AH67" s="14">
        <f t="shared" si="8"/>
        <v>3.4869120000000003E-2</v>
      </c>
      <c r="AI67" s="14">
        <f t="shared" si="9"/>
        <v>4.1842944E-3</v>
      </c>
      <c r="AJ67" s="14">
        <f t="shared" si="17"/>
        <v>3.90534144E-2</v>
      </c>
      <c r="AK67" s="29"/>
      <c r="AL67" s="30"/>
      <c r="AM67" s="6"/>
      <c r="AN67" s="31"/>
      <c r="AO67" s="6">
        <f t="shared" si="10"/>
        <v>29.4</v>
      </c>
      <c r="AP67" s="74">
        <f t="shared" si="11"/>
        <v>-8.0000000000000002E-3</v>
      </c>
    </row>
    <row r="68" spans="1:42" x14ac:dyDescent="0.3">
      <c r="C68" s="14"/>
      <c r="D68" s="14"/>
      <c r="E68" s="14"/>
      <c r="F68" s="34" t="s">
        <v>64</v>
      </c>
      <c r="G68" s="33">
        <f t="shared" si="1"/>
        <v>2.085733835818246</v>
      </c>
      <c r="H68" s="6"/>
      <c r="I68" s="84"/>
      <c r="J68" t="s">
        <v>60</v>
      </c>
      <c r="K68" s="6">
        <v>25.2</v>
      </c>
      <c r="L68" s="26">
        <f>$L$66+K68</f>
        <v>470.61338980354725</v>
      </c>
      <c r="M68" s="6">
        <f t="shared" si="18"/>
        <v>757.37883520000003</v>
      </c>
      <c r="N68" s="6">
        <f t="shared" si="12"/>
        <v>12.199999999999989</v>
      </c>
      <c r="O68" s="6">
        <f t="shared" si="13"/>
        <v>19.633996799999984</v>
      </c>
      <c r="P68" s="6">
        <f t="shared" si="36"/>
        <v>459.7424759405074</v>
      </c>
      <c r="Q68" s="6">
        <f t="shared" si="2"/>
        <v>739.88379520000001</v>
      </c>
      <c r="R68" s="1">
        <v>7022.48</v>
      </c>
      <c r="S68" s="1">
        <v>2183</v>
      </c>
      <c r="T68" s="1">
        <v>102</v>
      </c>
      <c r="U68" s="6">
        <f t="shared" si="14"/>
        <v>2079.5199999999995</v>
      </c>
      <c r="V68" s="20">
        <v>3.5000000000000003E-2</v>
      </c>
      <c r="W68" s="20">
        <v>0.11799999999999999</v>
      </c>
      <c r="X68" s="21" t="s">
        <v>44</v>
      </c>
      <c r="Y68" s="22">
        <f t="shared" si="3"/>
        <v>0.125</v>
      </c>
      <c r="Z68" s="24"/>
      <c r="AA68" s="22"/>
      <c r="AB68" s="79">
        <f t="shared" si="4"/>
        <v>43629.211905576492</v>
      </c>
      <c r="AC68" s="79">
        <f t="shared" si="5"/>
        <v>43629.086905576492</v>
      </c>
      <c r="AD68" s="25">
        <f t="shared" si="15"/>
        <v>1.5764889098281856</v>
      </c>
      <c r="AE68" s="79">
        <f t="shared" si="6"/>
        <v>43629.211905576492</v>
      </c>
      <c r="AF68" s="79">
        <f t="shared" si="7"/>
        <v>43629.086905576492</v>
      </c>
      <c r="AG68" s="25">
        <f t="shared" si="16"/>
        <v>1.5764889098281856</v>
      </c>
      <c r="AH68" s="14">
        <f t="shared" si="8"/>
        <v>4.6747611428571395E-2</v>
      </c>
      <c r="AI68" s="14">
        <f t="shared" si="9"/>
        <v>5.6097133714285673E-3</v>
      </c>
      <c r="AJ68" s="14">
        <f t="shared" si="17"/>
        <v>5.2357324799999966E-2</v>
      </c>
      <c r="AK68" s="29">
        <v>17.5</v>
      </c>
      <c r="AL68" s="30"/>
      <c r="AM68" s="6"/>
      <c r="AN68" s="31"/>
      <c r="AO68" s="6">
        <f t="shared" si="10"/>
        <v>10.999999999999998</v>
      </c>
      <c r="AP68" s="74">
        <f t="shared" si="11"/>
        <v>3.5000000000000003E-2</v>
      </c>
    </row>
    <row r="69" spans="1:42" x14ac:dyDescent="0.3">
      <c r="C69" s="14"/>
      <c r="D69" s="14"/>
      <c r="E69" s="14"/>
      <c r="F69" s="34" t="s">
        <v>65</v>
      </c>
      <c r="G69" s="33"/>
      <c r="H69" s="6"/>
      <c r="I69" s="84"/>
      <c r="J69" t="s">
        <v>203</v>
      </c>
      <c r="K69" s="6">
        <v>32.799999999999997</v>
      </c>
      <c r="L69" s="26">
        <f>$L$66+K69</f>
        <v>478.21338980354727</v>
      </c>
      <c r="M69" s="6">
        <f t="shared" si="18"/>
        <v>769.60984960000008</v>
      </c>
      <c r="N69" s="6">
        <f t="shared" si="12"/>
        <v>7.6000000000000227</v>
      </c>
      <c r="O69" s="6">
        <f t="shared" si="13"/>
        <v>12.231014400000037</v>
      </c>
      <c r="P69" s="6">
        <f t="shared" si="36"/>
        <v>452.14247594050738</v>
      </c>
      <c r="Q69" s="6">
        <f t="shared" si="2"/>
        <v>727.65278079999996</v>
      </c>
      <c r="R69" s="1">
        <v>5192</v>
      </c>
      <c r="S69" s="1">
        <v>185</v>
      </c>
      <c r="T69" s="1">
        <v>2020</v>
      </c>
      <c r="U69" s="6">
        <f t="shared" si="14"/>
        <v>-1830.4799999999996</v>
      </c>
      <c r="V69" s="20">
        <v>-4.7E-2</v>
      </c>
      <c r="W69" s="20">
        <v>0.08</v>
      </c>
      <c r="X69" s="21" t="s">
        <v>44</v>
      </c>
      <c r="Y69" s="22">
        <f t="shared" si="3"/>
        <v>0.125</v>
      </c>
      <c r="Z69" s="24"/>
      <c r="AA69" s="22"/>
      <c r="AB69" s="79">
        <f t="shared" si="4"/>
        <v>43629.223230589829</v>
      </c>
      <c r="AC69" s="79">
        <f t="shared" si="5"/>
        <v>43629.098230589829</v>
      </c>
      <c r="AD69" s="25">
        <f t="shared" si="15"/>
        <v>1.5878139231645036</v>
      </c>
      <c r="AE69" s="79">
        <f t="shared" si="6"/>
        <v>43629.223230589829</v>
      </c>
      <c r="AF69" s="79">
        <f t="shared" si="7"/>
        <v>43629.098230589829</v>
      </c>
      <c r="AG69" s="25">
        <f t="shared" si="16"/>
        <v>1.5878139231645036</v>
      </c>
      <c r="AH69" s="14">
        <f t="shared" si="8"/>
        <v>1.1325013333333368E-2</v>
      </c>
      <c r="AI69" s="14">
        <f t="shared" si="9"/>
        <v>0</v>
      </c>
      <c r="AJ69" s="14">
        <f t="shared" si="17"/>
        <v>1.1325013333333368E-2</v>
      </c>
      <c r="AK69" s="29">
        <v>45</v>
      </c>
      <c r="AL69" s="30">
        <v>0</v>
      </c>
      <c r="AM69" s="6"/>
      <c r="AN69" s="31"/>
      <c r="AO69" s="6">
        <f t="shared" si="10"/>
        <v>50.85</v>
      </c>
      <c r="AP69" s="74">
        <f t="shared" si="11"/>
        <v>-4.7E-2</v>
      </c>
    </row>
    <row r="70" spans="1:42" x14ac:dyDescent="0.3">
      <c r="C70" s="14"/>
      <c r="D70" s="14"/>
      <c r="E70" s="14"/>
      <c r="F70" s="34" t="s">
        <v>65</v>
      </c>
      <c r="G70" s="33">
        <f t="shared" si="1"/>
        <v>2.4979859958984889</v>
      </c>
      <c r="H70" s="6"/>
      <c r="I70" s="84"/>
      <c r="J70" t="s">
        <v>62</v>
      </c>
      <c r="K70" s="6">
        <v>37.6</v>
      </c>
      <c r="L70" s="26">
        <f>$L$66+K70</f>
        <v>483.01338980354728</v>
      </c>
      <c r="M70" s="6">
        <f t="shared" si="18"/>
        <v>777.33470080000006</v>
      </c>
      <c r="N70" s="6">
        <f t="shared" si="12"/>
        <v>4.8000000000000114</v>
      </c>
      <c r="O70" s="6">
        <f t="shared" si="13"/>
        <v>7.7248512000000185</v>
      </c>
      <c r="P70" s="6">
        <f t="shared" si="36"/>
        <v>447.34247594050737</v>
      </c>
      <c r="Q70" s="6">
        <f t="shared" ref="Q70:Q136" si="38">P70*1.609344</f>
        <v>719.92792959999997</v>
      </c>
      <c r="R70" s="1">
        <v>3692</v>
      </c>
      <c r="S70" s="1">
        <v>1</v>
      </c>
      <c r="T70" s="1">
        <v>1481</v>
      </c>
      <c r="U70" s="6">
        <f t="shared" si="14"/>
        <v>-1500</v>
      </c>
      <c r="V70" s="20">
        <v>-6.2E-2</v>
      </c>
      <c r="W70" s="20">
        <v>2E-3</v>
      </c>
      <c r="X70" s="21" t="s">
        <v>44</v>
      </c>
      <c r="Y70" s="22">
        <f t="shared" si="3"/>
        <v>0.125</v>
      </c>
      <c r="Z70" s="24"/>
      <c r="AA70" s="22"/>
      <c r="AB70" s="79">
        <f t="shared" ref="AB70:AB133" si="39">AB69+AJ70</f>
        <v>43629.229082749829</v>
      </c>
      <c r="AC70" s="79">
        <f t="shared" ref="AC70:AC133" si="40">AB70-Y70</f>
        <v>43629.104082749829</v>
      </c>
      <c r="AD70" s="25">
        <f t="shared" si="15"/>
        <v>1.5936660831648624</v>
      </c>
      <c r="AE70" s="79">
        <f t="shared" ref="AE70:AE133" si="41">IF(ISBLANK(Z70),AE69+AJ70,Z70)</f>
        <v>43629.229082749829</v>
      </c>
      <c r="AF70" s="79">
        <f t="shared" ref="AF70:AF133" si="42">AE70-Y70</f>
        <v>43629.104082749829</v>
      </c>
      <c r="AG70" s="25">
        <f t="shared" si="16"/>
        <v>1.5936660831648624</v>
      </c>
      <c r="AH70" s="14">
        <f t="shared" ref="AH70:AH133" si="43">(O70/IF(ISBLANK(AK70),$AK$2,AK70))/24</f>
        <v>5.8521600000000134E-3</v>
      </c>
      <c r="AI70" s="14">
        <f t="shared" ref="AI70:AI133" si="44">(AM70+AN70)/24/60+AH70*IF(ISBLANK(AL70),$AL$2,AL70)</f>
        <v>0</v>
      </c>
      <c r="AJ70" s="14">
        <f t="shared" si="17"/>
        <v>5.8521600000000134E-3</v>
      </c>
      <c r="AK70" s="29">
        <v>55</v>
      </c>
      <c r="AL70" s="30">
        <v>0</v>
      </c>
      <c r="AM70" s="6"/>
      <c r="AN70" s="31"/>
      <c r="AO70" s="6">
        <f t="shared" ref="AO70:AO133" si="45">$AK$2-IF(V70&lt;0, 550, 400)*V70</f>
        <v>59.1</v>
      </c>
      <c r="AP70" s="74">
        <f t="shared" ref="AP70:AP133" si="46">V70</f>
        <v>-6.2E-2</v>
      </c>
    </row>
    <row r="71" spans="1:42" x14ac:dyDescent="0.3">
      <c r="A71" t="s">
        <v>19</v>
      </c>
      <c r="B71">
        <v>1</v>
      </c>
      <c r="C71" s="14">
        <v>0.12013888888888889</v>
      </c>
      <c r="D71" s="14">
        <f>SUM(AJ67:AJ71)</f>
        <v>0.15935735125333328</v>
      </c>
      <c r="E71" s="14"/>
      <c r="G71" s="33">
        <f t="shared" si="1"/>
        <v>3.7164525251719169</v>
      </c>
      <c r="H71" s="6"/>
      <c r="I71" s="84"/>
      <c r="J71" t="s">
        <v>33</v>
      </c>
      <c r="K71" s="6">
        <v>54.5</v>
      </c>
      <c r="L71" s="26">
        <f>$L$66+K71</f>
        <v>499.91338980354726</v>
      </c>
      <c r="M71" s="6">
        <f t="shared" si="18"/>
        <v>804.53261440000006</v>
      </c>
      <c r="N71" s="6">
        <f t="shared" ref="N71:N134" si="47">L71-L70</f>
        <v>16.899999999999977</v>
      </c>
      <c r="O71" s="6">
        <f t="shared" si="13"/>
        <v>27.197913599999964</v>
      </c>
      <c r="P71" s="6">
        <f t="shared" si="36"/>
        <v>430.44247594050739</v>
      </c>
      <c r="Q71" s="6">
        <f t="shared" si="38"/>
        <v>692.73001599999998</v>
      </c>
      <c r="R71" s="1">
        <v>3168.48</v>
      </c>
      <c r="S71" s="1">
        <v>633.04</v>
      </c>
      <c r="T71" s="1">
        <v>638</v>
      </c>
      <c r="U71" s="6">
        <v>1141</v>
      </c>
      <c r="V71" s="20">
        <v>-7.0000000000000001E-3</v>
      </c>
      <c r="W71" s="20">
        <v>5.2999999999999999E-2</v>
      </c>
      <c r="X71" s="21" t="s">
        <v>44</v>
      </c>
      <c r="Y71" s="22">
        <f t="shared" si="3"/>
        <v>0.125</v>
      </c>
      <c r="Z71" s="24"/>
      <c r="AA71" s="22"/>
      <c r="AB71" s="79">
        <f t="shared" si="39"/>
        <v>43629.279852188549</v>
      </c>
      <c r="AC71" s="79">
        <f t="shared" si="40"/>
        <v>43629.154852188549</v>
      </c>
      <c r="AD71" s="25">
        <f t="shared" ref="AD71:AD134" si="48">AB71-AB$4</f>
        <v>1.6444355218845885</v>
      </c>
      <c r="AE71" s="79">
        <f t="shared" si="41"/>
        <v>43629.279852188549</v>
      </c>
      <c r="AF71" s="79">
        <f t="shared" si="42"/>
        <v>43629.154852188549</v>
      </c>
      <c r="AG71" s="25">
        <f t="shared" ref="AG71:AG134" si="49">AE71-AE$4</f>
        <v>1.6444355218845885</v>
      </c>
      <c r="AH71" s="14">
        <f t="shared" si="43"/>
        <v>4.5329855999999939E-2</v>
      </c>
      <c r="AI71" s="14">
        <f t="shared" si="44"/>
        <v>5.4395827199999929E-3</v>
      </c>
      <c r="AJ71" s="14">
        <f t="shared" ref="AJ71:AJ134" si="50">AH71+AI71</f>
        <v>5.0769438719999935E-2</v>
      </c>
      <c r="AK71" s="29"/>
      <c r="AL71" s="30"/>
      <c r="AM71" s="6"/>
      <c r="AN71" s="31"/>
      <c r="AO71" s="6">
        <f t="shared" si="45"/>
        <v>28.85</v>
      </c>
      <c r="AP71" s="74">
        <f t="shared" si="46"/>
        <v>-7.0000000000000001E-3</v>
      </c>
    </row>
    <row r="72" spans="1:42" x14ac:dyDescent="0.3">
      <c r="C72" s="14"/>
      <c r="D72" s="14"/>
      <c r="E72" s="14"/>
      <c r="G72" s="33">
        <f t="shared" si="1"/>
        <v>7.8437104425975122</v>
      </c>
      <c r="H72" s="6"/>
      <c r="I72" s="84"/>
      <c r="J72" t="s">
        <v>66</v>
      </c>
      <c r="K72" s="6">
        <v>8.6999999999999993</v>
      </c>
      <c r="L72" s="26">
        <f>$L$71+K72</f>
        <v>508.61338980354725</v>
      </c>
      <c r="M72" s="6">
        <f t="shared" si="18"/>
        <v>818.53390720000004</v>
      </c>
      <c r="N72" s="6">
        <f t="shared" si="47"/>
        <v>8.6999999999999886</v>
      </c>
      <c r="O72" s="6">
        <f t="shared" si="13"/>
        <v>14.001292799999982</v>
      </c>
      <c r="P72" s="6">
        <f t="shared" si="36"/>
        <v>421.7424759405074</v>
      </c>
      <c r="Q72" s="6">
        <f t="shared" si="38"/>
        <v>678.72872319999999</v>
      </c>
      <c r="R72" s="1">
        <v>3204.56</v>
      </c>
      <c r="S72" s="1">
        <v>393.59999999999997</v>
      </c>
      <c r="T72" s="1">
        <v>-360.79999999999995</v>
      </c>
      <c r="U72" s="6">
        <f t="shared" si="14"/>
        <v>36.079999999999927</v>
      </c>
      <c r="V72" s="20">
        <v>-2E-3</v>
      </c>
      <c r="W72" s="20">
        <v>6.3E-2</v>
      </c>
      <c r="X72" s="21" t="s">
        <v>44</v>
      </c>
      <c r="Y72" s="22">
        <f t="shared" si="3"/>
        <v>0.125</v>
      </c>
      <c r="Z72" s="24"/>
      <c r="AA72" s="22"/>
      <c r="AB72" s="79">
        <f t="shared" si="39"/>
        <v>43629.451821268442</v>
      </c>
      <c r="AC72" s="79">
        <f t="shared" si="40"/>
        <v>43629.326821268442</v>
      </c>
      <c r="AD72" s="25">
        <f t="shared" si="48"/>
        <v>1.8164046017773217</v>
      </c>
      <c r="AE72" s="79">
        <f t="shared" si="41"/>
        <v>43629.451821268442</v>
      </c>
      <c r="AF72" s="79">
        <f t="shared" si="42"/>
        <v>43629.326821268442</v>
      </c>
      <c r="AG72" s="25">
        <f t="shared" si="49"/>
        <v>1.8164046017773217</v>
      </c>
      <c r="AH72" s="14">
        <f t="shared" si="43"/>
        <v>2.333548799999997E-2</v>
      </c>
      <c r="AI72" s="14">
        <f t="shared" si="44"/>
        <v>0.14863359189333333</v>
      </c>
      <c r="AJ72" s="14">
        <f t="shared" si="50"/>
        <v>0.17196907989333329</v>
      </c>
      <c r="AK72" s="29"/>
      <c r="AL72" s="30"/>
      <c r="AM72" s="6"/>
      <c r="AN72" s="31">
        <v>210</v>
      </c>
      <c r="AO72" s="6">
        <f t="shared" si="45"/>
        <v>26.1</v>
      </c>
      <c r="AP72" s="74">
        <f t="shared" si="46"/>
        <v>-2E-3</v>
      </c>
    </row>
    <row r="73" spans="1:42" x14ac:dyDescent="0.3">
      <c r="C73" s="14"/>
      <c r="D73" s="14"/>
      <c r="E73" s="14"/>
      <c r="F73" s="34" t="s">
        <v>64</v>
      </c>
      <c r="G73" s="33">
        <f t="shared" si="1"/>
        <v>9.1775347497314215</v>
      </c>
      <c r="H73" s="6"/>
      <c r="I73" s="84"/>
      <c r="J73" t="s">
        <v>261</v>
      </c>
      <c r="K73" s="6">
        <v>19.8</v>
      </c>
      <c r="L73" s="26">
        <f t="shared" ref="L73:L80" si="51">$L$71+K73</f>
        <v>519.71338980354722</v>
      </c>
      <c r="M73" s="6">
        <f t="shared" si="18"/>
        <v>836.39762559999997</v>
      </c>
      <c r="N73" s="6">
        <f t="shared" si="47"/>
        <v>11.099999999999966</v>
      </c>
      <c r="O73" s="6">
        <f t="shared" si="13"/>
        <v>17.863718399999946</v>
      </c>
      <c r="P73" s="6">
        <f t="shared" si="36"/>
        <v>410.64247594050744</v>
      </c>
      <c r="Q73" s="6">
        <f t="shared" si="38"/>
        <v>660.86500480000007</v>
      </c>
      <c r="R73" s="1">
        <v>6120.48</v>
      </c>
      <c r="S73" s="1">
        <v>3020.8799999999997</v>
      </c>
      <c r="T73" s="1">
        <v>-118.08</v>
      </c>
      <c r="U73" s="6">
        <f t="shared" si="14"/>
        <v>2915.9199999999996</v>
      </c>
      <c r="V73" s="20">
        <v>4.8000000000000001E-2</v>
      </c>
      <c r="W73" s="20">
        <v>0.114</v>
      </c>
      <c r="X73" s="21" t="s">
        <v>44</v>
      </c>
      <c r="Y73" s="22">
        <f t="shared" si="3"/>
        <v>0.125</v>
      </c>
      <c r="Z73" s="24"/>
      <c r="AA73" s="22"/>
      <c r="AB73" s="79">
        <f t="shared" si="39"/>
        <v>43629.507397281239</v>
      </c>
      <c r="AC73" s="79">
        <f t="shared" si="40"/>
        <v>43629.382397281239</v>
      </c>
      <c r="AD73" s="25">
        <f t="shared" si="48"/>
        <v>1.8719806145745679</v>
      </c>
      <c r="AE73" s="79">
        <f t="shared" si="41"/>
        <v>43629.507397281239</v>
      </c>
      <c r="AF73" s="79">
        <f t="shared" si="42"/>
        <v>43629.382397281239</v>
      </c>
      <c r="AG73" s="25">
        <f t="shared" si="49"/>
        <v>1.8719806145745679</v>
      </c>
      <c r="AH73" s="14">
        <f t="shared" si="43"/>
        <v>4.962143999999985E-2</v>
      </c>
      <c r="AI73" s="14">
        <f t="shared" si="44"/>
        <v>5.954572799999982E-3</v>
      </c>
      <c r="AJ73" s="14">
        <f t="shared" si="50"/>
        <v>5.5576012799999831E-2</v>
      </c>
      <c r="AK73" s="29">
        <v>15</v>
      </c>
      <c r="AL73" s="30"/>
      <c r="AM73" s="6"/>
      <c r="AN73" s="31"/>
      <c r="AO73" s="6">
        <f t="shared" si="45"/>
        <v>5.8000000000000007</v>
      </c>
      <c r="AP73" s="74">
        <f t="shared" si="46"/>
        <v>4.8000000000000001E-2</v>
      </c>
    </row>
    <row r="74" spans="1:42" x14ac:dyDescent="0.3">
      <c r="C74" s="14"/>
      <c r="D74" s="14"/>
      <c r="E74" s="14"/>
      <c r="G74" s="33">
        <f t="shared" si="1"/>
        <v>10.839808285818435</v>
      </c>
      <c r="H74" s="6"/>
      <c r="I74" s="84"/>
      <c r="J74" t="s">
        <v>67</v>
      </c>
      <c r="K74" s="6">
        <v>36.4</v>
      </c>
      <c r="L74" s="26">
        <f t="shared" si="51"/>
        <v>536.31338980354724</v>
      </c>
      <c r="M74" s="6">
        <f t="shared" si="18"/>
        <v>863.11273600000004</v>
      </c>
      <c r="N74" s="6">
        <f t="shared" si="47"/>
        <v>16.600000000000023</v>
      </c>
      <c r="O74" s="6">
        <f t="shared" si="13"/>
        <v>26.715110400000039</v>
      </c>
      <c r="P74" s="6">
        <f t="shared" si="36"/>
        <v>394.04247594050742</v>
      </c>
      <c r="Q74" s="6">
        <f t="shared" si="38"/>
        <v>634.14989439999999</v>
      </c>
      <c r="R74" s="1">
        <v>7435.7599999999993</v>
      </c>
      <c r="S74" s="1">
        <v>1967.9999999999998</v>
      </c>
      <c r="T74" s="1">
        <v>-646.16</v>
      </c>
      <c r="U74" s="6">
        <f t="shared" si="14"/>
        <v>1315.2799999999997</v>
      </c>
      <c r="V74" s="20">
        <v>1.7999999999999999E-2</v>
      </c>
      <c r="W74" s="20">
        <v>0.10299999999999999</v>
      </c>
      <c r="X74" s="21" t="s">
        <v>44</v>
      </c>
      <c r="Y74" s="22">
        <f t="shared" si="3"/>
        <v>0.125</v>
      </c>
      <c r="Z74" s="24"/>
      <c r="AA74" s="22"/>
      <c r="AB74" s="79">
        <f t="shared" si="39"/>
        <v>43629.576658678576</v>
      </c>
      <c r="AC74" s="79">
        <f t="shared" si="40"/>
        <v>43629.451658678576</v>
      </c>
      <c r="AD74" s="25">
        <f t="shared" si="48"/>
        <v>1.9412420119115268</v>
      </c>
      <c r="AE74" s="79">
        <f t="shared" si="41"/>
        <v>43629.576658678576</v>
      </c>
      <c r="AF74" s="79">
        <f t="shared" si="42"/>
        <v>43629.451658678576</v>
      </c>
      <c r="AG74" s="25">
        <f t="shared" si="49"/>
        <v>1.9412420119115268</v>
      </c>
      <c r="AH74" s="14">
        <f t="shared" si="43"/>
        <v>6.1840533333333426E-2</v>
      </c>
      <c r="AI74" s="14">
        <f t="shared" si="44"/>
        <v>7.4208640000000105E-3</v>
      </c>
      <c r="AJ74" s="14">
        <f t="shared" si="50"/>
        <v>6.9261397333333433E-2</v>
      </c>
      <c r="AK74" s="29">
        <v>18</v>
      </c>
      <c r="AL74" s="30"/>
      <c r="AM74" s="6"/>
      <c r="AN74" s="31"/>
      <c r="AO74" s="6">
        <f t="shared" si="45"/>
        <v>17.8</v>
      </c>
      <c r="AP74" s="74">
        <f t="shared" si="46"/>
        <v>1.7999999999999999E-2</v>
      </c>
    </row>
    <row r="75" spans="1:42" x14ac:dyDescent="0.3">
      <c r="C75" s="14"/>
      <c r="D75" s="14"/>
      <c r="E75" s="14"/>
      <c r="G75" s="33">
        <f t="shared" si="1"/>
        <v>12.325039676623419</v>
      </c>
      <c r="H75" s="6"/>
      <c r="I75" s="84"/>
      <c r="J75" t="s">
        <v>68</v>
      </c>
      <c r="K75" s="6">
        <v>57</v>
      </c>
      <c r="L75" s="26">
        <f t="shared" si="51"/>
        <v>556.91338980354726</v>
      </c>
      <c r="M75" s="6">
        <f t="shared" si="18"/>
        <v>896.26522239999997</v>
      </c>
      <c r="N75" s="6">
        <f t="shared" si="47"/>
        <v>20.600000000000023</v>
      </c>
      <c r="O75" s="6">
        <f t="shared" si="13"/>
        <v>33.152486400000036</v>
      </c>
      <c r="P75" s="6">
        <f t="shared" si="36"/>
        <v>373.44247594050739</v>
      </c>
      <c r="Q75" s="6">
        <f t="shared" si="38"/>
        <v>600.99740799999995</v>
      </c>
      <c r="R75" s="1">
        <v>6966.7199999999993</v>
      </c>
      <c r="S75" s="1">
        <v>957.76</v>
      </c>
      <c r="T75" s="1">
        <v>-1439.9199999999998</v>
      </c>
      <c r="U75" s="6">
        <f t="shared" si="14"/>
        <v>-469.03999999999996</v>
      </c>
      <c r="V75" s="20">
        <v>-4.0000000000000001E-3</v>
      </c>
      <c r="W75" s="20">
        <v>6.9000000000000006E-2</v>
      </c>
      <c r="X75" s="21" t="s">
        <v>44</v>
      </c>
      <c r="Y75" s="22">
        <f t="shared" si="3"/>
        <v>0.125</v>
      </c>
      <c r="Z75" s="24"/>
      <c r="AA75" s="22"/>
      <c r="AB75" s="79">
        <f t="shared" si="39"/>
        <v>43629.638543319859</v>
      </c>
      <c r="AC75" s="79">
        <f t="shared" si="40"/>
        <v>43629.513543319859</v>
      </c>
      <c r="AD75" s="25">
        <f t="shared" si="48"/>
        <v>2.0031266531950678</v>
      </c>
      <c r="AE75" s="79">
        <f t="shared" si="41"/>
        <v>43629.638543319859</v>
      </c>
      <c r="AF75" s="79">
        <f t="shared" si="42"/>
        <v>43629.513543319859</v>
      </c>
      <c r="AG75" s="25">
        <f t="shared" si="49"/>
        <v>2.0031266531950678</v>
      </c>
      <c r="AH75" s="14">
        <f t="shared" si="43"/>
        <v>5.5254144000000061E-2</v>
      </c>
      <c r="AI75" s="14">
        <f t="shared" si="44"/>
        <v>6.6304972800000066E-3</v>
      </c>
      <c r="AJ75" s="14">
        <f t="shared" si="50"/>
        <v>6.1884641280000069E-2</v>
      </c>
      <c r="AK75" s="29"/>
      <c r="AL75" s="30"/>
      <c r="AM75" s="6"/>
      <c r="AN75" s="31"/>
      <c r="AO75" s="6">
        <f t="shared" si="45"/>
        <v>27.2</v>
      </c>
      <c r="AP75" s="74">
        <f t="shared" si="46"/>
        <v>-4.0000000000000001E-3</v>
      </c>
    </row>
    <row r="76" spans="1:42" x14ac:dyDescent="0.3">
      <c r="C76" s="14"/>
      <c r="D76" s="14"/>
      <c r="E76" s="14"/>
      <c r="F76" s="34" t="s">
        <v>10</v>
      </c>
      <c r="G76" s="33">
        <f t="shared" si="1"/>
        <v>12.798830550222192</v>
      </c>
      <c r="H76" s="6"/>
      <c r="I76" s="86"/>
      <c r="J76" t="s">
        <v>69</v>
      </c>
      <c r="K76" s="6">
        <v>61.6</v>
      </c>
      <c r="L76" s="26">
        <f t="shared" si="51"/>
        <v>561.51338980354728</v>
      </c>
      <c r="M76" s="6">
        <f t="shared" si="18"/>
        <v>903.66820480000001</v>
      </c>
      <c r="N76" s="6">
        <f t="shared" si="47"/>
        <v>4.6000000000000227</v>
      </c>
      <c r="O76" s="6">
        <f t="shared" ref="O76:O136" si="52">N76*1.609344</f>
        <v>7.4029824000000373</v>
      </c>
      <c r="P76" s="6">
        <f t="shared" si="36"/>
        <v>368.84247594050737</v>
      </c>
      <c r="Q76" s="6">
        <f t="shared" si="38"/>
        <v>593.59442559999991</v>
      </c>
      <c r="R76" s="1">
        <v>7639.12</v>
      </c>
      <c r="S76" s="1">
        <v>715.04</v>
      </c>
      <c r="T76" s="1">
        <v>-52.48</v>
      </c>
      <c r="U76" s="6">
        <f t="shared" si="14"/>
        <v>672.40000000000055</v>
      </c>
      <c r="V76" s="20">
        <v>2.8000000000000001E-2</v>
      </c>
      <c r="W76" s="20">
        <v>6.2E-2</v>
      </c>
      <c r="X76" s="21" t="s">
        <v>44</v>
      </c>
      <c r="Y76" s="22">
        <f t="shared" si="3"/>
        <v>0.125</v>
      </c>
      <c r="Z76" s="24"/>
      <c r="AA76" s="22"/>
      <c r="AB76" s="79">
        <f t="shared" si="39"/>
        <v>43629.658284606259</v>
      </c>
      <c r="AC76" s="79">
        <f t="shared" si="40"/>
        <v>43629.533284606259</v>
      </c>
      <c r="AD76" s="25">
        <f t="shared" si="48"/>
        <v>2.0228679395950167</v>
      </c>
      <c r="AE76" s="79">
        <f t="shared" si="41"/>
        <v>43629.658284606259</v>
      </c>
      <c r="AF76" s="79">
        <f t="shared" si="42"/>
        <v>43629.533284606259</v>
      </c>
      <c r="AG76" s="25">
        <f t="shared" si="49"/>
        <v>2.0228679395950167</v>
      </c>
      <c r="AH76" s="14">
        <f t="shared" si="43"/>
        <v>1.7626148571428659E-2</v>
      </c>
      <c r="AI76" s="14">
        <f t="shared" si="44"/>
        <v>2.1151378285714389E-3</v>
      </c>
      <c r="AJ76" s="14">
        <f t="shared" si="50"/>
        <v>1.9741286400000099E-2</v>
      </c>
      <c r="AK76" s="29">
        <v>17.5</v>
      </c>
      <c r="AL76" s="30"/>
      <c r="AM76" s="6"/>
      <c r="AN76" s="31"/>
      <c r="AO76" s="6">
        <f t="shared" si="45"/>
        <v>13.799999999999999</v>
      </c>
      <c r="AP76" s="74">
        <f t="shared" si="46"/>
        <v>2.8000000000000001E-2</v>
      </c>
    </row>
    <row r="77" spans="1:42" x14ac:dyDescent="0.3">
      <c r="C77" s="14"/>
      <c r="D77" s="14"/>
      <c r="E77" s="14"/>
      <c r="F77" s="34"/>
      <c r="G77" s="33">
        <f t="shared" si="1"/>
        <v>13.750532218138687</v>
      </c>
      <c r="H77" s="6"/>
      <c r="I77" s="86"/>
      <c r="J77" t="s">
        <v>204</v>
      </c>
      <c r="K77" s="6">
        <v>74.8</v>
      </c>
      <c r="L77" s="26">
        <f t="shared" si="51"/>
        <v>574.71338980354722</v>
      </c>
      <c r="M77" s="6">
        <f t="shared" si="18"/>
        <v>924.91154559999995</v>
      </c>
      <c r="N77" s="6">
        <f t="shared" si="47"/>
        <v>13.199999999999932</v>
      </c>
      <c r="O77" s="6">
        <f t="shared" si="52"/>
        <v>21.243340799999892</v>
      </c>
      <c r="P77" s="6">
        <f t="shared" si="36"/>
        <v>355.64247594050744</v>
      </c>
      <c r="Q77" s="6">
        <f t="shared" si="38"/>
        <v>572.35108480000008</v>
      </c>
      <c r="R77" s="1">
        <v>7246</v>
      </c>
      <c r="S77" s="1">
        <v>520</v>
      </c>
      <c r="T77" s="1">
        <v>899</v>
      </c>
      <c r="U77" s="6">
        <f t="shared" si="14"/>
        <v>-393.11999999999989</v>
      </c>
      <c r="V77" s="20">
        <v>-8.9999999999999993E-3</v>
      </c>
      <c r="W77" s="20">
        <v>6.0999999999999999E-2</v>
      </c>
      <c r="X77" s="21" t="s">
        <v>44</v>
      </c>
      <c r="Y77" s="22">
        <f t="shared" si="3"/>
        <v>0.125</v>
      </c>
      <c r="Z77" s="24"/>
      <c r="AA77" s="22"/>
      <c r="AB77" s="79">
        <f t="shared" si="39"/>
        <v>43629.697938842422</v>
      </c>
      <c r="AC77" s="79">
        <f t="shared" si="40"/>
        <v>43629.572938842422</v>
      </c>
      <c r="AD77" s="25">
        <f t="shared" si="48"/>
        <v>2.062522175758204</v>
      </c>
      <c r="AE77" s="79">
        <f t="shared" si="41"/>
        <v>43629.697938842422</v>
      </c>
      <c r="AF77" s="79">
        <f t="shared" si="42"/>
        <v>43629.572938842422</v>
      </c>
      <c r="AG77" s="25">
        <f t="shared" si="49"/>
        <v>2.062522175758204</v>
      </c>
      <c r="AH77" s="14">
        <f t="shared" si="43"/>
        <v>3.5405567999999818E-2</v>
      </c>
      <c r="AI77" s="14">
        <f t="shared" si="44"/>
        <v>4.2486681599999783E-3</v>
      </c>
      <c r="AJ77" s="14">
        <f t="shared" si="50"/>
        <v>3.9654236159999794E-2</v>
      </c>
      <c r="AK77" s="29"/>
      <c r="AL77" s="30"/>
      <c r="AM77" s="6"/>
      <c r="AN77" s="31"/>
      <c r="AO77" s="6">
        <f t="shared" si="45"/>
        <v>29.95</v>
      </c>
      <c r="AP77" s="74">
        <f t="shared" si="46"/>
        <v>-8.9999999999999993E-3</v>
      </c>
    </row>
    <row r="78" spans="1:42" x14ac:dyDescent="0.3">
      <c r="C78" s="14"/>
      <c r="D78" s="14"/>
      <c r="E78" s="14"/>
      <c r="F78" s="34"/>
      <c r="G78" s="33">
        <f t="shared" si="1"/>
        <v>15.062726942065638</v>
      </c>
      <c r="H78" s="6"/>
      <c r="I78" s="84"/>
      <c r="J78" t="s">
        <v>205</v>
      </c>
      <c r="K78" s="6">
        <v>93</v>
      </c>
      <c r="L78" s="26">
        <f t="shared" si="51"/>
        <v>592.91338980354726</v>
      </c>
      <c r="M78" s="6">
        <f t="shared" si="18"/>
        <v>954.20160640000006</v>
      </c>
      <c r="N78" s="6">
        <f t="shared" si="47"/>
        <v>18.200000000000045</v>
      </c>
      <c r="O78" s="6">
        <f t="shared" si="52"/>
        <v>29.290060800000074</v>
      </c>
      <c r="P78" s="6"/>
      <c r="Q78" s="6"/>
      <c r="R78" s="1">
        <v>6827</v>
      </c>
      <c r="S78" s="1">
        <v>445</v>
      </c>
      <c r="T78" s="1">
        <v>883</v>
      </c>
      <c r="U78" s="6">
        <f t="shared" si="14"/>
        <v>-419</v>
      </c>
      <c r="V78" s="20">
        <v>-6.0000000000000001E-3</v>
      </c>
      <c r="W78" s="20">
        <v>3.4000000000000002E-2</v>
      </c>
      <c r="X78" s="21" t="s">
        <v>44</v>
      </c>
      <c r="Y78" s="22">
        <f t="shared" si="3"/>
        <v>0.125</v>
      </c>
      <c r="Z78" s="24"/>
      <c r="AA78" s="22"/>
      <c r="AB78" s="79">
        <f t="shared" si="39"/>
        <v>43629.752613622586</v>
      </c>
      <c r="AC78" s="79">
        <f t="shared" si="40"/>
        <v>43629.627613622586</v>
      </c>
      <c r="AD78" s="25">
        <f t="shared" si="48"/>
        <v>2.1171969559218269</v>
      </c>
      <c r="AE78" s="79">
        <f t="shared" si="41"/>
        <v>43629.752613622586</v>
      </c>
      <c r="AF78" s="79">
        <f t="shared" si="42"/>
        <v>43629.627613622586</v>
      </c>
      <c r="AG78" s="25">
        <f t="shared" si="49"/>
        <v>2.1171969559218269</v>
      </c>
      <c r="AH78" s="14">
        <f t="shared" si="43"/>
        <v>4.8816768000000121E-2</v>
      </c>
      <c r="AI78" s="14">
        <f t="shared" si="44"/>
        <v>5.8580121600000142E-3</v>
      </c>
      <c r="AJ78" s="14">
        <f t="shared" si="50"/>
        <v>5.4674780160000137E-2</v>
      </c>
      <c r="AK78" s="29"/>
      <c r="AL78" s="30"/>
      <c r="AM78" s="6"/>
      <c r="AN78" s="31"/>
      <c r="AO78" s="6">
        <f t="shared" si="45"/>
        <v>28.3</v>
      </c>
      <c r="AP78" s="74">
        <f t="shared" si="46"/>
        <v>-6.0000000000000001E-3</v>
      </c>
    </row>
    <row r="79" spans="1:42" x14ac:dyDescent="0.3">
      <c r="C79" s="14"/>
      <c r="D79" s="14"/>
      <c r="E79" s="14"/>
      <c r="F79" s="34"/>
      <c r="G79" s="33">
        <f t="shared" si="1"/>
        <v>15.423219998076092</v>
      </c>
      <c r="H79" s="6"/>
      <c r="I79" s="84"/>
      <c r="J79" t="s">
        <v>206</v>
      </c>
      <c r="K79" s="6">
        <v>98</v>
      </c>
      <c r="L79" s="26">
        <f t="shared" si="51"/>
        <v>597.91338980354726</v>
      </c>
      <c r="M79" s="6">
        <f t="shared" si="18"/>
        <v>962.2483264</v>
      </c>
      <c r="N79" s="6">
        <f t="shared" si="47"/>
        <v>5</v>
      </c>
      <c r="O79" s="6">
        <f t="shared" si="52"/>
        <v>8.0467200000000005</v>
      </c>
      <c r="P79" s="6"/>
      <c r="Q79" s="6"/>
      <c r="R79" s="1">
        <v>6941</v>
      </c>
      <c r="S79" s="1">
        <v>242</v>
      </c>
      <c r="T79" s="1">
        <v>127</v>
      </c>
      <c r="U79" s="6">
        <f t="shared" si="14"/>
        <v>114</v>
      </c>
      <c r="V79" s="20">
        <v>5.0000000000000001E-3</v>
      </c>
      <c r="W79" s="20">
        <v>3.5000000000000003E-2</v>
      </c>
      <c r="X79" s="21" t="s">
        <v>44</v>
      </c>
      <c r="Y79" s="22">
        <f t="shared" si="3"/>
        <v>0.125</v>
      </c>
      <c r="Z79" s="24"/>
      <c r="AA79" s="22"/>
      <c r="AB79" s="79">
        <f t="shared" si="39"/>
        <v>43629.767634166587</v>
      </c>
      <c r="AC79" s="79">
        <f t="shared" si="40"/>
        <v>43629.642634166587</v>
      </c>
      <c r="AD79" s="25">
        <f t="shared" si="48"/>
        <v>2.1322174999222625</v>
      </c>
      <c r="AE79" s="79">
        <f t="shared" si="41"/>
        <v>43629.767634166587</v>
      </c>
      <c r="AF79" s="79">
        <f t="shared" si="42"/>
        <v>43629.642634166587</v>
      </c>
      <c r="AG79" s="25">
        <f t="shared" si="49"/>
        <v>2.1322174999222625</v>
      </c>
      <c r="AH79" s="14">
        <f t="shared" si="43"/>
        <v>1.34112E-2</v>
      </c>
      <c r="AI79" s="14">
        <f t="shared" si="44"/>
        <v>1.609344E-3</v>
      </c>
      <c r="AJ79" s="14">
        <f t="shared" si="50"/>
        <v>1.5020544E-2</v>
      </c>
      <c r="AK79" s="29"/>
      <c r="AL79" s="30"/>
      <c r="AM79" s="6"/>
      <c r="AN79" s="31"/>
      <c r="AO79" s="6">
        <f t="shared" si="45"/>
        <v>23</v>
      </c>
      <c r="AP79" s="74">
        <f t="shared" si="46"/>
        <v>5.0000000000000001E-3</v>
      </c>
    </row>
    <row r="80" spans="1:42" x14ac:dyDescent="0.3">
      <c r="A80" t="s">
        <v>20</v>
      </c>
      <c r="B80">
        <v>1</v>
      </c>
      <c r="C80" s="14">
        <v>0.25037037037037035</v>
      </c>
      <c r="D80" s="14">
        <f>SUM(AJ72:AJ80)</f>
        <v>0.50250211114666665</v>
      </c>
      <c r="E80" s="14"/>
      <c r="G80" s="33">
        <f t="shared" si="1"/>
        <v>15.776503192959353</v>
      </c>
      <c r="H80" s="6"/>
      <c r="I80" s="84"/>
      <c r="J80" t="s">
        <v>35</v>
      </c>
      <c r="K80" s="6">
        <v>102.9</v>
      </c>
      <c r="L80" s="26">
        <f t="shared" si="51"/>
        <v>602.81338980354724</v>
      </c>
      <c r="M80" s="6">
        <f t="shared" si="18"/>
        <v>970.13411199999996</v>
      </c>
      <c r="N80" s="6">
        <f t="shared" si="47"/>
        <v>4.8999999999999773</v>
      </c>
      <c r="O80" s="6">
        <f t="shared" si="52"/>
        <v>7.8857855999999638</v>
      </c>
      <c r="P80" s="6">
        <f t="shared" ref="P80:P136" si="53">L$136-L80</f>
        <v>327.54247594050742</v>
      </c>
      <c r="Q80" s="6">
        <f t="shared" si="38"/>
        <v>527.12851839999996</v>
      </c>
      <c r="R80" s="1">
        <v>6832.24</v>
      </c>
      <c r="S80" s="1">
        <v>178</v>
      </c>
      <c r="T80" s="1">
        <v>282</v>
      </c>
      <c r="U80" s="6">
        <f t="shared" si="14"/>
        <v>-108.76000000000022</v>
      </c>
      <c r="V80" s="20">
        <v>-5.0000000000000001E-3</v>
      </c>
      <c r="W80" s="20">
        <v>5.8999999999999997E-2</v>
      </c>
      <c r="X80" s="21" t="s">
        <v>44</v>
      </c>
      <c r="Y80" s="22">
        <f t="shared" si="3"/>
        <v>0.125</v>
      </c>
      <c r="Z80" s="24"/>
      <c r="AA80" s="22"/>
      <c r="AB80" s="79">
        <f t="shared" si="39"/>
        <v>43629.782354299707</v>
      </c>
      <c r="AC80" s="79">
        <f t="shared" si="40"/>
        <v>43629.657354299707</v>
      </c>
      <c r="AD80" s="25">
        <f t="shared" si="48"/>
        <v>2.1469376330423984</v>
      </c>
      <c r="AE80" s="79">
        <f t="shared" si="41"/>
        <v>43629.782354299707</v>
      </c>
      <c r="AF80" s="79">
        <f t="shared" si="42"/>
        <v>43629.657354299707</v>
      </c>
      <c r="AG80" s="25">
        <f t="shared" si="49"/>
        <v>2.1469376330423984</v>
      </c>
      <c r="AH80" s="14">
        <f t="shared" si="43"/>
        <v>1.314297599999994E-2</v>
      </c>
      <c r="AI80" s="14">
        <f t="shared" si="44"/>
        <v>1.5771571199999928E-3</v>
      </c>
      <c r="AJ80" s="14">
        <f t="shared" si="50"/>
        <v>1.4720133119999933E-2</v>
      </c>
      <c r="AK80" s="29"/>
      <c r="AL80" s="30"/>
      <c r="AM80" s="6"/>
      <c r="AN80" s="31"/>
      <c r="AO80" s="6">
        <f t="shared" si="45"/>
        <v>27.75</v>
      </c>
      <c r="AP80" s="74">
        <f t="shared" si="46"/>
        <v>-5.0000000000000001E-3</v>
      </c>
    </row>
    <row r="81" spans="1:42" x14ac:dyDescent="0.3">
      <c r="C81" s="14"/>
      <c r="D81" s="14"/>
      <c r="E81" s="14"/>
      <c r="G81" s="33">
        <f t="shared" si="1"/>
        <v>15.812552498595323</v>
      </c>
      <c r="H81" s="6"/>
      <c r="I81" s="84"/>
      <c r="J81" t="s">
        <v>138</v>
      </c>
      <c r="K81" s="6">
        <v>0.5</v>
      </c>
      <c r="L81" s="26">
        <f>L$80+K81</f>
        <v>603.31338980354724</v>
      </c>
      <c r="M81" s="6">
        <f t="shared" si="18"/>
        <v>970.93878399999994</v>
      </c>
      <c r="N81" s="6">
        <f t="shared" si="47"/>
        <v>0.5</v>
      </c>
      <c r="O81" s="6">
        <f t="shared" si="52"/>
        <v>0.80467200000000005</v>
      </c>
      <c r="P81" s="6">
        <f t="shared" si="53"/>
        <v>327.04247594050742</v>
      </c>
      <c r="Q81" s="6">
        <f t="shared" si="38"/>
        <v>526.32384639999998</v>
      </c>
      <c r="R81" s="1">
        <v>6880</v>
      </c>
      <c r="S81" s="1">
        <v>35</v>
      </c>
      <c r="T81" s="1">
        <v>1</v>
      </c>
      <c r="U81" s="6">
        <f t="shared" si="14"/>
        <v>47.760000000000218</v>
      </c>
      <c r="V81" s="20">
        <v>6.0000000000000001E-3</v>
      </c>
      <c r="W81" s="20">
        <v>2.1999999999999999E-2</v>
      </c>
      <c r="X81" s="21" t="s">
        <v>44</v>
      </c>
      <c r="Y81" s="22">
        <f t="shared" si="3"/>
        <v>0.125</v>
      </c>
      <c r="Z81" s="24"/>
      <c r="AA81" s="22"/>
      <c r="AB81" s="79">
        <f t="shared" si="39"/>
        <v>43629.783856354108</v>
      </c>
      <c r="AC81" s="79">
        <f t="shared" si="40"/>
        <v>43629.658856354108</v>
      </c>
      <c r="AD81" s="25">
        <f t="shared" si="48"/>
        <v>2.1484396874438971</v>
      </c>
      <c r="AE81" s="79">
        <f t="shared" si="41"/>
        <v>43629.783856354108</v>
      </c>
      <c r="AF81" s="79">
        <f t="shared" si="42"/>
        <v>43629.658856354108</v>
      </c>
      <c r="AG81" s="25">
        <f t="shared" si="49"/>
        <v>2.1484396874438971</v>
      </c>
      <c r="AH81" s="14">
        <f t="shared" si="43"/>
        <v>1.3411200000000001E-3</v>
      </c>
      <c r="AI81" s="14">
        <f t="shared" si="44"/>
        <v>1.609344E-4</v>
      </c>
      <c r="AJ81" s="14">
        <f t="shared" si="50"/>
        <v>1.5020544000000002E-3</v>
      </c>
      <c r="AK81" s="29"/>
      <c r="AL81" s="30"/>
      <c r="AM81" s="6"/>
      <c r="AN81" s="31"/>
      <c r="AO81" s="6">
        <f t="shared" si="45"/>
        <v>22.6</v>
      </c>
      <c r="AP81" s="74">
        <f t="shared" si="46"/>
        <v>6.0000000000000001E-3</v>
      </c>
    </row>
    <row r="82" spans="1:42" x14ac:dyDescent="0.3">
      <c r="C82" s="14"/>
      <c r="D82" s="14"/>
      <c r="E82" s="14"/>
      <c r="G82" s="33">
        <f t="shared" si="1"/>
        <v>15.829450610617641</v>
      </c>
      <c r="H82" s="6"/>
      <c r="I82" s="84"/>
      <c r="J82" t="s">
        <v>139</v>
      </c>
      <c r="K82" s="6">
        <v>0.8</v>
      </c>
      <c r="L82" s="26">
        <f t="shared" ref="L82:L93" si="54">L$80+K82</f>
        <v>603.61338980354719</v>
      </c>
      <c r="M82" s="6">
        <f t="shared" si="18"/>
        <v>971.42158719999986</v>
      </c>
      <c r="N82" s="6">
        <f t="shared" si="47"/>
        <v>0.29999999999995453</v>
      </c>
      <c r="O82" s="6">
        <f t="shared" si="52"/>
        <v>0.48280319999992682</v>
      </c>
      <c r="P82" s="6">
        <f t="shared" si="53"/>
        <v>326.74247594050746</v>
      </c>
      <c r="Q82" s="6">
        <f t="shared" si="38"/>
        <v>525.84104320000006</v>
      </c>
      <c r="R82" s="1">
        <v>6861</v>
      </c>
      <c r="S82" s="1">
        <v>0</v>
      </c>
      <c r="T82" s="1">
        <v>18</v>
      </c>
      <c r="U82" s="6">
        <f t="shared" si="14"/>
        <v>-19</v>
      </c>
      <c r="V82" s="20">
        <v>-1.0999999999999999E-2</v>
      </c>
      <c r="W82" s="20">
        <v>0</v>
      </c>
      <c r="X82" s="21" t="s">
        <v>44</v>
      </c>
      <c r="Y82" s="22">
        <f t="shared" ref="Y82:Y86" si="55">3/24</f>
        <v>0.125</v>
      </c>
      <c r="Z82" s="24"/>
      <c r="AA82" s="22"/>
      <c r="AB82" s="79">
        <f t="shared" si="39"/>
        <v>43629.784560442109</v>
      </c>
      <c r="AC82" s="79">
        <f t="shared" si="40"/>
        <v>43629.659560442109</v>
      </c>
      <c r="AD82" s="25">
        <f t="shared" si="48"/>
        <v>2.149143775444827</v>
      </c>
      <c r="AE82" s="79">
        <f t="shared" si="41"/>
        <v>43629.784560442109</v>
      </c>
      <c r="AF82" s="79">
        <f t="shared" si="42"/>
        <v>43629.659560442109</v>
      </c>
      <c r="AG82" s="25">
        <f t="shared" si="49"/>
        <v>2.149143775444827</v>
      </c>
      <c r="AH82" s="14">
        <f t="shared" si="43"/>
        <v>6.2864999999990472E-4</v>
      </c>
      <c r="AI82" s="14">
        <f t="shared" si="44"/>
        <v>7.5437999999988567E-5</v>
      </c>
      <c r="AJ82" s="14">
        <f t="shared" si="50"/>
        <v>7.0408799999989327E-4</v>
      </c>
      <c r="AK82" s="29">
        <v>32</v>
      </c>
      <c r="AL82" s="30"/>
      <c r="AM82" s="6"/>
      <c r="AN82" s="31"/>
      <c r="AO82" s="6">
        <f t="shared" si="45"/>
        <v>31.05</v>
      </c>
      <c r="AP82" s="74">
        <f t="shared" si="46"/>
        <v>-1.0999999999999999E-2</v>
      </c>
    </row>
    <row r="83" spans="1:42" x14ac:dyDescent="0.3">
      <c r="C83" s="14"/>
      <c r="D83" s="14"/>
      <c r="E83" s="14"/>
      <c r="G83" s="33">
        <f t="shared" si="1"/>
        <v>16.103425333101768</v>
      </c>
      <c r="H83" s="6"/>
      <c r="I83" s="84"/>
      <c r="J83" t="s">
        <v>140</v>
      </c>
      <c r="K83" s="6">
        <v>4.5999999999999996</v>
      </c>
      <c r="L83" s="26">
        <f t="shared" si="54"/>
        <v>607.41338980354726</v>
      </c>
      <c r="M83" s="6">
        <f t="shared" si="18"/>
        <v>977.5370944</v>
      </c>
      <c r="N83" s="6">
        <f t="shared" si="47"/>
        <v>3.8000000000000682</v>
      </c>
      <c r="O83" s="6">
        <f t="shared" si="52"/>
        <v>6.1155072000001098</v>
      </c>
      <c r="P83" s="6">
        <f t="shared" si="53"/>
        <v>322.94247594050739</v>
      </c>
      <c r="Q83" s="6">
        <f t="shared" si="38"/>
        <v>519.72553599999992</v>
      </c>
      <c r="R83" s="1">
        <v>6925</v>
      </c>
      <c r="S83" s="1">
        <v>133</v>
      </c>
      <c r="T83" s="1">
        <v>77</v>
      </c>
      <c r="U83" s="6">
        <f t="shared" si="14"/>
        <v>64</v>
      </c>
      <c r="V83" s="20">
        <v>4.0000000000000001E-3</v>
      </c>
      <c r="W83" s="20">
        <v>0.02</v>
      </c>
      <c r="X83" s="21" t="s">
        <v>44</v>
      </c>
      <c r="Y83" s="22">
        <f t="shared" si="55"/>
        <v>0.125</v>
      </c>
      <c r="Z83" s="24"/>
      <c r="AA83" s="22"/>
      <c r="AB83" s="79">
        <f t="shared" si="39"/>
        <v>43629.795976055546</v>
      </c>
      <c r="AC83" s="79">
        <f t="shared" si="40"/>
        <v>43629.670976055546</v>
      </c>
      <c r="AD83" s="25">
        <f t="shared" si="48"/>
        <v>2.1605593888816657</v>
      </c>
      <c r="AE83" s="79">
        <f t="shared" si="41"/>
        <v>43629.795976055546</v>
      </c>
      <c r="AF83" s="79">
        <f t="shared" si="42"/>
        <v>43629.670976055546</v>
      </c>
      <c r="AG83" s="25">
        <f t="shared" si="49"/>
        <v>2.1605593888816657</v>
      </c>
      <c r="AH83" s="14">
        <f t="shared" si="43"/>
        <v>1.0192512000000183E-2</v>
      </c>
      <c r="AI83" s="14">
        <f t="shared" si="44"/>
        <v>1.223101440000022E-3</v>
      </c>
      <c r="AJ83" s="14">
        <f t="shared" si="50"/>
        <v>1.1415613440000204E-2</v>
      </c>
      <c r="AK83" s="29"/>
      <c r="AL83" s="30"/>
      <c r="AM83" s="6"/>
      <c r="AN83" s="31"/>
      <c r="AO83" s="6">
        <f t="shared" si="45"/>
        <v>23.4</v>
      </c>
      <c r="AP83" s="74">
        <f t="shared" si="46"/>
        <v>4.0000000000000001E-3</v>
      </c>
    </row>
    <row r="84" spans="1:42" x14ac:dyDescent="0.3">
      <c r="C84" s="14"/>
      <c r="D84" s="14"/>
      <c r="E84" s="14"/>
      <c r="G84" s="33">
        <f t="shared" si="1"/>
        <v>16.38506053306628</v>
      </c>
      <c r="H84" s="6"/>
      <c r="I84" s="84"/>
      <c r="J84" t="s">
        <v>142</v>
      </c>
      <c r="K84" s="6">
        <v>9.6</v>
      </c>
      <c r="L84" s="26">
        <f t="shared" si="54"/>
        <v>612.41338980354726</v>
      </c>
      <c r="M84" s="6">
        <f t="shared" si="18"/>
        <v>985.58381440000005</v>
      </c>
      <c r="N84" s="6">
        <f t="shared" si="47"/>
        <v>5</v>
      </c>
      <c r="O84" s="6">
        <f t="shared" si="52"/>
        <v>8.0467200000000005</v>
      </c>
      <c r="P84" s="6">
        <f t="shared" si="53"/>
        <v>317.94247594050739</v>
      </c>
      <c r="Q84" s="6">
        <f t="shared" si="38"/>
        <v>511.67881599999998</v>
      </c>
      <c r="R84" s="1">
        <v>6907</v>
      </c>
      <c r="S84" s="1">
        <v>41</v>
      </c>
      <c r="T84" s="1">
        <v>248</v>
      </c>
      <c r="U84" s="6">
        <f t="shared" si="14"/>
        <v>-18</v>
      </c>
      <c r="V84" s="35">
        <v>-8.0000000000000002E-3</v>
      </c>
      <c r="W84" s="20">
        <v>0.01</v>
      </c>
      <c r="X84" s="21" t="s">
        <v>44</v>
      </c>
      <c r="Y84" s="22">
        <f t="shared" si="55"/>
        <v>0.125</v>
      </c>
      <c r="Z84" s="24"/>
      <c r="AA84" s="22"/>
      <c r="AB84" s="79">
        <f t="shared" si="39"/>
        <v>43629.807710855544</v>
      </c>
      <c r="AC84" s="79">
        <f t="shared" si="40"/>
        <v>43629.682710855544</v>
      </c>
      <c r="AD84" s="25">
        <f t="shared" si="48"/>
        <v>2.172294188880187</v>
      </c>
      <c r="AE84" s="79">
        <f t="shared" si="41"/>
        <v>43629.807710855544</v>
      </c>
      <c r="AF84" s="79">
        <f t="shared" si="42"/>
        <v>43629.682710855544</v>
      </c>
      <c r="AG84" s="25">
        <f t="shared" si="49"/>
        <v>2.172294188880187</v>
      </c>
      <c r="AH84" s="14">
        <f t="shared" si="43"/>
        <v>1.0477500000000001E-2</v>
      </c>
      <c r="AI84" s="14">
        <f t="shared" si="44"/>
        <v>1.2573E-3</v>
      </c>
      <c r="AJ84" s="14">
        <f t="shared" si="50"/>
        <v>1.17348E-2</v>
      </c>
      <c r="AK84" s="29">
        <v>32</v>
      </c>
      <c r="AL84" s="30"/>
      <c r="AM84" s="6"/>
      <c r="AN84" s="31"/>
      <c r="AO84" s="6">
        <f t="shared" si="45"/>
        <v>29.4</v>
      </c>
      <c r="AP84" s="74">
        <f t="shared" si="46"/>
        <v>-8.0000000000000002E-3</v>
      </c>
    </row>
    <row r="85" spans="1:42" x14ac:dyDescent="0.3">
      <c r="C85" s="14"/>
      <c r="D85" s="14"/>
      <c r="E85" s="14"/>
      <c r="G85" s="33">
        <f t="shared" si="1"/>
        <v>16.827483829110861</v>
      </c>
      <c r="H85" s="6"/>
      <c r="I85" s="84"/>
      <c r="J85" t="s">
        <v>141</v>
      </c>
      <c r="K85" s="6">
        <v>15</v>
      </c>
      <c r="L85" s="26">
        <f t="shared" si="54"/>
        <v>617.81338980354724</v>
      </c>
      <c r="M85" s="6">
        <f t="shared" si="18"/>
        <v>994.274272</v>
      </c>
      <c r="N85" s="6">
        <f t="shared" si="47"/>
        <v>5.3999999999999773</v>
      </c>
      <c r="O85" s="6">
        <f t="shared" si="52"/>
        <v>8.6904575999999647</v>
      </c>
      <c r="P85" s="6">
        <f t="shared" si="53"/>
        <v>312.54247594050742</v>
      </c>
      <c r="Q85" s="6">
        <f t="shared" si="38"/>
        <v>502.98835839999998</v>
      </c>
      <c r="R85" s="1">
        <v>7250</v>
      </c>
      <c r="S85" s="1">
        <v>609</v>
      </c>
      <c r="T85" s="1">
        <v>35</v>
      </c>
      <c r="U85" s="6">
        <f t="shared" si="14"/>
        <v>343</v>
      </c>
      <c r="V85" s="20">
        <v>2.3E-2</v>
      </c>
      <c r="W85" s="20">
        <v>7.0000000000000007E-2</v>
      </c>
      <c r="X85" s="21" t="s">
        <v>44</v>
      </c>
      <c r="Y85" s="22">
        <f t="shared" si="55"/>
        <v>0.125</v>
      </c>
      <c r="Z85" s="24"/>
      <c r="AA85" s="22"/>
      <c r="AB85" s="79">
        <f t="shared" si="39"/>
        <v>43629.826145159546</v>
      </c>
      <c r="AC85" s="79">
        <f t="shared" si="40"/>
        <v>43629.701145159546</v>
      </c>
      <c r="AD85" s="25">
        <f t="shared" si="48"/>
        <v>2.1907284928820445</v>
      </c>
      <c r="AE85" s="79">
        <f t="shared" si="41"/>
        <v>43629.826145159546</v>
      </c>
      <c r="AF85" s="79">
        <f t="shared" si="42"/>
        <v>43629.701145159546</v>
      </c>
      <c r="AG85" s="25">
        <f t="shared" si="49"/>
        <v>2.1907284928820445</v>
      </c>
      <c r="AH85" s="14">
        <f t="shared" si="43"/>
        <v>1.6459199999999934E-2</v>
      </c>
      <c r="AI85" s="14">
        <f t="shared" si="44"/>
        <v>1.9751039999999919E-3</v>
      </c>
      <c r="AJ85" s="14">
        <f t="shared" si="50"/>
        <v>1.8434303999999926E-2</v>
      </c>
      <c r="AK85" s="29">
        <v>22</v>
      </c>
      <c r="AL85" s="30"/>
      <c r="AM85" s="6"/>
      <c r="AN85" s="31"/>
      <c r="AO85" s="6">
        <f t="shared" si="45"/>
        <v>15.8</v>
      </c>
      <c r="AP85" s="74">
        <f t="shared" si="46"/>
        <v>2.3E-2</v>
      </c>
    </row>
    <row r="86" spans="1:42" x14ac:dyDescent="0.3">
      <c r="C86" s="14"/>
      <c r="D86" s="14"/>
      <c r="E86" s="14"/>
      <c r="F86" s="34" t="s">
        <v>11</v>
      </c>
      <c r="G86" s="33">
        <f t="shared" si="1"/>
        <v>18.1392780051101</v>
      </c>
      <c r="H86" s="6"/>
      <c r="I86" s="84"/>
      <c r="J86" t="s">
        <v>143</v>
      </c>
      <c r="K86" s="6">
        <v>41.2</v>
      </c>
      <c r="L86" s="26">
        <f t="shared" si="54"/>
        <v>644.01338980354728</v>
      </c>
      <c r="M86" s="6">
        <f t="shared" si="18"/>
        <v>1036.4390848</v>
      </c>
      <c r="N86" s="6">
        <f t="shared" si="47"/>
        <v>26.200000000000045</v>
      </c>
      <c r="O86" s="6">
        <f t="shared" si="52"/>
        <v>42.164812800000078</v>
      </c>
      <c r="P86" s="6">
        <f t="shared" si="53"/>
        <v>286.34247594050737</v>
      </c>
      <c r="Q86" s="6">
        <f t="shared" si="38"/>
        <v>460.82354559999993</v>
      </c>
      <c r="R86" s="1">
        <v>4937</v>
      </c>
      <c r="S86" s="1">
        <v>115</v>
      </c>
      <c r="T86" s="1">
        <v>2451</v>
      </c>
      <c r="U86" s="6">
        <f t="shared" si="14"/>
        <v>-2313</v>
      </c>
      <c r="V86" s="20">
        <v>-1.6E-2</v>
      </c>
      <c r="W86" s="20">
        <v>1.4999999999999999E-2</v>
      </c>
      <c r="X86" s="21" t="s">
        <v>44</v>
      </c>
      <c r="Y86" s="22">
        <f t="shared" si="55"/>
        <v>0.125</v>
      </c>
      <c r="Z86" s="24"/>
      <c r="AA86" s="22"/>
      <c r="AB86" s="79">
        <f t="shared" si="39"/>
        <v>43629.880803250213</v>
      </c>
      <c r="AC86" s="79">
        <f t="shared" si="40"/>
        <v>43629.755803250213</v>
      </c>
      <c r="AD86" s="25">
        <f t="shared" si="48"/>
        <v>2.2453865835486795</v>
      </c>
      <c r="AE86" s="79">
        <f t="shared" si="41"/>
        <v>43629.880803250213</v>
      </c>
      <c r="AF86" s="79">
        <f t="shared" si="42"/>
        <v>43629.755803250213</v>
      </c>
      <c r="AG86" s="25">
        <f t="shared" si="49"/>
        <v>2.2453865835486795</v>
      </c>
      <c r="AH86" s="14">
        <f t="shared" si="43"/>
        <v>4.8801866666666756E-2</v>
      </c>
      <c r="AI86" s="14">
        <f t="shared" si="44"/>
        <v>5.8562240000000106E-3</v>
      </c>
      <c r="AJ86" s="14">
        <f t="shared" si="50"/>
        <v>5.465809066666677E-2</v>
      </c>
      <c r="AK86" s="29">
        <v>36</v>
      </c>
      <c r="AL86" s="30"/>
      <c r="AM86" s="6"/>
      <c r="AN86" s="31"/>
      <c r="AO86" s="6">
        <f t="shared" si="45"/>
        <v>33.799999999999997</v>
      </c>
      <c r="AP86" s="74">
        <f t="shared" si="46"/>
        <v>-1.6E-2</v>
      </c>
    </row>
    <row r="87" spans="1:42" x14ac:dyDescent="0.3">
      <c r="C87" s="14"/>
      <c r="D87" s="14"/>
      <c r="E87" s="14"/>
      <c r="F87" s="34" t="s">
        <v>65</v>
      </c>
      <c r="G87" s="33">
        <f t="shared" si="1"/>
        <v>19.179833473870531</v>
      </c>
      <c r="H87" s="6"/>
      <c r="I87" s="84"/>
      <c r="J87" t="s">
        <v>144</v>
      </c>
      <c r="K87" s="6">
        <v>42.1</v>
      </c>
      <c r="L87" s="26">
        <f t="shared" si="54"/>
        <v>644.91338980354726</v>
      </c>
      <c r="M87" s="6">
        <f t="shared" si="18"/>
        <v>1037.8874943999999</v>
      </c>
      <c r="N87" s="6">
        <f t="shared" si="47"/>
        <v>0.89999999999997726</v>
      </c>
      <c r="O87" s="6">
        <f t="shared" si="52"/>
        <v>1.4484095999999635</v>
      </c>
      <c r="P87" s="6">
        <f t="shared" si="53"/>
        <v>285.44247594050739</v>
      </c>
      <c r="Q87" s="6">
        <f t="shared" si="38"/>
        <v>459.37513599999994</v>
      </c>
      <c r="R87" s="1">
        <v>4885</v>
      </c>
      <c r="S87" s="1">
        <v>0</v>
      </c>
      <c r="T87" s="1">
        <v>116</v>
      </c>
      <c r="U87" s="6">
        <f t="shared" si="14"/>
        <v>-52</v>
      </c>
      <c r="V87" s="20">
        <v>-2.3E-2</v>
      </c>
      <c r="W87" s="20">
        <v>-1.4999999999999999E-2</v>
      </c>
      <c r="X87" s="36" t="s">
        <v>45</v>
      </c>
      <c r="Y87" s="22">
        <f t="shared" ref="Y87:Y92" si="56">2/24</f>
        <v>8.3333333333333329E-2</v>
      </c>
      <c r="Z87" s="24"/>
      <c r="AA87" s="22"/>
      <c r="AB87" s="79">
        <f t="shared" si="39"/>
        <v>43629.882493061414</v>
      </c>
      <c r="AC87" s="79">
        <f t="shared" si="40"/>
        <v>43629.799159728078</v>
      </c>
      <c r="AD87" s="25">
        <f t="shared" si="48"/>
        <v>2.2470763947494561</v>
      </c>
      <c r="AE87" s="79">
        <f t="shared" si="41"/>
        <v>43629.882493061414</v>
      </c>
      <c r="AF87" s="79">
        <f t="shared" si="42"/>
        <v>43629.799159728078</v>
      </c>
      <c r="AG87" s="25">
        <f t="shared" si="49"/>
        <v>2.2470763947494561</v>
      </c>
      <c r="AH87" s="14">
        <f t="shared" si="43"/>
        <v>1.5087599999999621E-3</v>
      </c>
      <c r="AI87" s="14">
        <f t="shared" si="44"/>
        <v>1.8105119999999546E-4</v>
      </c>
      <c r="AJ87" s="14">
        <f t="shared" si="50"/>
        <v>1.6898111999999576E-3</v>
      </c>
      <c r="AK87" s="29">
        <v>40</v>
      </c>
      <c r="AL87" s="30"/>
      <c r="AM87" s="6"/>
      <c r="AN87" s="31"/>
      <c r="AO87" s="6">
        <f t="shared" si="45"/>
        <v>37.65</v>
      </c>
      <c r="AP87" s="74">
        <f t="shared" si="46"/>
        <v>-2.3E-2</v>
      </c>
    </row>
    <row r="88" spans="1:42" x14ac:dyDescent="0.3">
      <c r="C88" s="14"/>
      <c r="D88" s="14"/>
      <c r="E88" s="14"/>
      <c r="F88" s="34" t="s">
        <v>65</v>
      </c>
      <c r="G88" s="33">
        <f t="shared" si="1"/>
        <v>19.287981390603818</v>
      </c>
      <c r="H88" s="6"/>
      <c r="I88" s="84"/>
      <c r="J88" t="s">
        <v>145</v>
      </c>
      <c r="K88" s="6">
        <v>44.5</v>
      </c>
      <c r="L88" s="26">
        <f t="shared" si="54"/>
        <v>647.31338980354724</v>
      </c>
      <c r="M88" s="6">
        <f t="shared" si="18"/>
        <v>1041.74992</v>
      </c>
      <c r="N88" s="6">
        <f t="shared" si="47"/>
        <v>2.3999999999999773</v>
      </c>
      <c r="O88" s="6">
        <f t="shared" si="52"/>
        <v>3.8624255999999635</v>
      </c>
      <c r="P88" s="6">
        <f t="shared" si="53"/>
        <v>283.04247594050742</v>
      </c>
      <c r="Q88" s="6">
        <f t="shared" si="38"/>
        <v>455.5127104</v>
      </c>
      <c r="R88" s="1">
        <v>4518</v>
      </c>
      <c r="S88" s="1">
        <v>27</v>
      </c>
      <c r="T88" s="1">
        <v>527</v>
      </c>
      <c r="U88" s="6">
        <f t="shared" si="14"/>
        <v>-367</v>
      </c>
      <c r="V88" s="20">
        <v>-2.5999999999999999E-2</v>
      </c>
      <c r="W88" s="20">
        <v>1.2999999999999999E-2</v>
      </c>
      <c r="X88" s="36" t="s">
        <v>45</v>
      </c>
      <c r="Y88" s="22">
        <f t="shared" si="56"/>
        <v>8.3333333333333329E-2</v>
      </c>
      <c r="Z88" s="24"/>
      <c r="AA88" s="22"/>
      <c r="AB88" s="79">
        <f t="shared" si="39"/>
        <v>43629.886999224611</v>
      </c>
      <c r="AC88" s="79">
        <f t="shared" si="40"/>
        <v>43629.803665891275</v>
      </c>
      <c r="AD88" s="25">
        <f t="shared" si="48"/>
        <v>2.2515825579466764</v>
      </c>
      <c r="AE88" s="79">
        <f t="shared" si="41"/>
        <v>43629.886999224611</v>
      </c>
      <c r="AF88" s="79">
        <f t="shared" si="42"/>
        <v>43629.803665891275</v>
      </c>
      <c r="AG88" s="25">
        <f t="shared" si="49"/>
        <v>2.2515825579466764</v>
      </c>
      <c r="AH88" s="14">
        <f t="shared" si="43"/>
        <v>4.023359999999962E-3</v>
      </c>
      <c r="AI88" s="14">
        <f t="shared" si="44"/>
        <v>4.8280319999999543E-4</v>
      </c>
      <c r="AJ88" s="14">
        <f t="shared" si="50"/>
        <v>4.5061631999999572E-3</v>
      </c>
      <c r="AK88" s="29">
        <v>40</v>
      </c>
      <c r="AL88" s="30"/>
      <c r="AM88" s="6"/>
      <c r="AN88" s="31"/>
      <c r="AO88" s="6">
        <f t="shared" si="45"/>
        <v>39.299999999999997</v>
      </c>
      <c r="AP88" s="74">
        <f t="shared" si="46"/>
        <v>-2.5999999999999999E-2</v>
      </c>
    </row>
    <row r="89" spans="1:42" x14ac:dyDescent="0.3">
      <c r="C89" s="14"/>
      <c r="D89" s="14"/>
      <c r="E89" s="14"/>
      <c r="G89" s="33">
        <f t="shared" si="1"/>
        <v>19.570367617823649</v>
      </c>
      <c r="H89" s="6"/>
      <c r="I89" s="84"/>
      <c r="J89" t="s">
        <v>146</v>
      </c>
      <c r="K89" s="6">
        <v>49.2</v>
      </c>
      <c r="L89" s="26">
        <f t="shared" si="54"/>
        <v>652.01338980354728</v>
      </c>
      <c r="M89" s="6">
        <f t="shared" si="18"/>
        <v>1049.3138368</v>
      </c>
      <c r="N89" s="6">
        <f t="shared" si="47"/>
        <v>4.7000000000000455</v>
      </c>
      <c r="O89" s="6">
        <f t="shared" si="52"/>
        <v>7.563916800000074</v>
      </c>
      <c r="P89" s="6">
        <f t="shared" si="53"/>
        <v>278.34247594050737</v>
      </c>
      <c r="Q89" s="6">
        <f t="shared" si="38"/>
        <v>447.94879359999993</v>
      </c>
      <c r="R89" s="1">
        <v>4396</v>
      </c>
      <c r="S89" s="1">
        <v>97</v>
      </c>
      <c r="T89" s="1">
        <v>202</v>
      </c>
      <c r="U89" s="6">
        <f t="shared" si="14"/>
        <v>-122</v>
      </c>
      <c r="V89" s="20">
        <v>-7.0000000000000001E-3</v>
      </c>
      <c r="W89" s="20">
        <v>2.5999999999999999E-2</v>
      </c>
      <c r="X89" s="36" t="s">
        <v>45</v>
      </c>
      <c r="Y89" s="22">
        <f t="shared" si="56"/>
        <v>8.3333333333333329E-2</v>
      </c>
      <c r="Z89" s="24"/>
      <c r="AA89" s="22"/>
      <c r="AB89" s="79">
        <f t="shared" si="39"/>
        <v>43629.898765317412</v>
      </c>
      <c r="AC89" s="79">
        <f t="shared" si="40"/>
        <v>43629.815431984076</v>
      </c>
      <c r="AD89" s="25">
        <f t="shared" si="48"/>
        <v>2.2633486507475027</v>
      </c>
      <c r="AE89" s="79">
        <f t="shared" si="41"/>
        <v>43629.898765317412</v>
      </c>
      <c r="AF89" s="79">
        <f t="shared" si="42"/>
        <v>43629.815431984076</v>
      </c>
      <c r="AG89" s="25">
        <f t="shared" si="49"/>
        <v>2.2633486507475027</v>
      </c>
      <c r="AH89" s="14">
        <f t="shared" si="43"/>
        <v>1.0505440000000102E-2</v>
      </c>
      <c r="AI89" s="14">
        <f t="shared" si="44"/>
        <v>1.2606528000000121E-3</v>
      </c>
      <c r="AJ89" s="14">
        <f t="shared" si="50"/>
        <v>1.1766092800000114E-2</v>
      </c>
      <c r="AK89" s="29">
        <v>30</v>
      </c>
      <c r="AL89" s="30"/>
      <c r="AM89" s="6"/>
      <c r="AN89" s="31"/>
      <c r="AO89" s="6">
        <f t="shared" si="45"/>
        <v>28.85</v>
      </c>
      <c r="AP89" s="74">
        <f t="shared" si="46"/>
        <v>-7.0000000000000001E-3</v>
      </c>
    </row>
    <row r="90" spans="1:42" x14ac:dyDescent="0.3">
      <c r="C90" s="14"/>
      <c r="D90" s="14"/>
      <c r="E90" s="14"/>
      <c r="F90" s="34" t="s">
        <v>11</v>
      </c>
      <c r="G90" s="33">
        <f t="shared" si="1"/>
        <v>19.651478555460926</v>
      </c>
      <c r="H90" s="6"/>
      <c r="I90" s="84"/>
      <c r="J90" t="s">
        <v>147</v>
      </c>
      <c r="K90" s="6">
        <v>51</v>
      </c>
      <c r="L90" s="26">
        <f t="shared" si="54"/>
        <v>653.81338980354724</v>
      </c>
      <c r="M90" s="6">
        <f t="shared" si="18"/>
        <v>1052.210656</v>
      </c>
      <c r="N90" s="6">
        <f t="shared" si="47"/>
        <v>1.7999999999999545</v>
      </c>
      <c r="O90" s="6">
        <f t="shared" si="52"/>
        <v>2.8968191999999271</v>
      </c>
      <c r="P90" s="6">
        <f t="shared" si="53"/>
        <v>276.54247594050742</v>
      </c>
      <c r="Q90" s="6">
        <f t="shared" si="38"/>
        <v>445.05197440000001</v>
      </c>
      <c r="R90" s="1">
        <v>4115</v>
      </c>
      <c r="S90" s="1">
        <v>0</v>
      </c>
      <c r="T90" s="1">
        <v>263</v>
      </c>
      <c r="U90" s="6">
        <f t="shared" si="14"/>
        <v>-281</v>
      </c>
      <c r="V90" s="20">
        <v>-2.5000000000000001E-2</v>
      </c>
      <c r="W90" s="20">
        <v>-5.0000000000000001E-3</v>
      </c>
      <c r="X90" s="36" t="s">
        <v>45</v>
      </c>
      <c r="Y90" s="22">
        <f t="shared" si="56"/>
        <v>8.3333333333333329E-2</v>
      </c>
      <c r="Z90" s="24"/>
      <c r="AA90" s="22"/>
      <c r="AB90" s="79">
        <f t="shared" si="39"/>
        <v>43629.902144939813</v>
      </c>
      <c r="AC90" s="79">
        <f t="shared" si="40"/>
        <v>43629.818811606478</v>
      </c>
      <c r="AD90" s="25">
        <f t="shared" si="48"/>
        <v>2.2667282731490559</v>
      </c>
      <c r="AE90" s="79">
        <f t="shared" si="41"/>
        <v>43629.902144939813</v>
      </c>
      <c r="AF90" s="79">
        <f t="shared" si="42"/>
        <v>43629.818811606478</v>
      </c>
      <c r="AG90" s="25">
        <f t="shared" si="49"/>
        <v>2.2667282731490559</v>
      </c>
      <c r="AH90" s="14">
        <f t="shared" si="43"/>
        <v>3.0175199999999242E-3</v>
      </c>
      <c r="AI90" s="14">
        <f t="shared" si="44"/>
        <v>3.6210239999999092E-4</v>
      </c>
      <c r="AJ90" s="14">
        <f t="shared" si="50"/>
        <v>3.3796223999999152E-3</v>
      </c>
      <c r="AK90" s="29">
        <v>40</v>
      </c>
      <c r="AL90" s="30"/>
      <c r="AM90" s="6"/>
      <c r="AN90" s="31"/>
      <c r="AO90" s="6">
        <f t="shared" si="45"/>
        <v>38.75</v>
      </c>
      <c r="AP90" s="74">
        <f t="shared" si="46"/>
        <v>-2.5000000000000001E-2</v>
      </c>
    </row>
    <row r="91" spans="1:42" x14ac:dyDescent="0.3">
      <c r="C91" s="14"/>
      <c r="D91" s="14"/>
      <c r="E91" s="14"/>
      <c r="G91" s="33">
        <f t="shared" si="1"/>
        <v>20.653649251093157</v>
      </c>
      <c r="H91" s="6"/>
      <c r="I91" s="84"/>
      <c r="J91" t="s">
        <v>148</v>
      </c>
      <c r="K91" s="6">
        <v>64.900000000000006</v>
      </c>
      <c r="L91" s="26">
        <f t="shared" si="54"/>
        <v>667.71338980354722</v>
      </c>
      <c r="M91" s="6">
        <f t="shared" si="18"/>
        <v>1074.5805376000001</v>
      </c>
      <c r="N91" s="6">
        <f t="shared" si="47"/>
        <v>13.899999999999977</v>
      </c>
      <c r="O91" s="6">
        <f t="shared" si="52"/>
        <v>22.369881599999964</v>
      </c>
      <c r="P91" s="6">
        <f t="shared" si="53"/>
        <v>262.64247594050744</v>
      </c>
      <c r="Q91" s="6">
        <f t="shared" si="38"/>
        <v>422.68209280000002</v>
      </c>
      <c r="R91" s="1">
        <v>4464</v>
      </c>
      <c r="S91" s="1">
        <v>522</v>
      </c>
      <c r="T91" s="1">
        <v>206</v>
      </c>
      <c r="U91" s="6">
        <f t="shared" si="14"/>
        <v>349</v>
      </c>
      <c r="V91" s="20">
        <v>4.0000000000000001E-3</v>
      </c>
      <c r="W91" s="20">
        <v>3.6999999999999998E-2</v>
      </c>
      <c r="X91" s="36" t="s">
        <v>45</v>
      </c>
      <c r="Y91" s="22">
        <f t="shared" si="56"/>
        <v>8.3333333333333329E-2</v>
      </c>
      <c r="Z91" s="24"/>
      <c r="AA91" s="22"/>
      <c r="AB91" s="79">
        <f t="shared" si="39"/>
        <v>43629.943902052131</v>
      </c>
      <c r="AC91" s="79">
        <f t="shared" si="40"/>
        <v>43629.860568718796</v>
      </c>
      <c r="AD91" s="25">
        <f t="shared" si="48"/>
        <v>2.3084853854670655</v>
      </c>
      <c r="AE91" s="79">
        <f t="shared" si="41"/>
        <v>43629.943902052131</v>
      </c>
      <c r="AF91" s="79">
        <f t="shared" si="42"/>
        <v>43629.860568718796</v>
      </c>
      <c r="AG91" s="25">
        <f t="shared" si="49"/>
        <v>2.3084853854670655</v>
      </c>
      <c r="AH91" s="14">
        <f t="shared" si="43"/>
        <v>3.7283135999999939E-2</v>
      </c>
      <c r="AI91" s="14">
        <f t="shared" si="44"/>
        <v>4.4739763199999928E-3</v>
      </c>
      <c r="AJ91" s="14">
        <f t="shared" si="50"/>
        <v>4.1757112319999928E-2</v>
      </c>
      <c r="AK91" s="29"/>
      <c r="AL91" s="30"/>
      <c r="AM91" s="6"/>
      <c r="AN91" s="31"/>
      <c r="AO91" s="6">
        <f t="shared" si="45"/>
        <v>23.4</v>
      </c>
      <c r="AP91" s="74">
        <f t="shared" si="46"/>
        <v>4.0000000000000001E-3</v>
      </c>
    </row>
    <row r="92" spans="1:42" x14ac:dyDescent="0.3">
      <c r="C92" s="14"/>
      <c r="D92" s="14"/>
      <c r="E92" s="14"/>
      <c r="F92" s="34" t="s">
        <v>10</v>
      </c>
      <c r="G92" s="33">
        <f t="shared" si="1"/>
        <v>20.817509731161408</v>
      </c>
      <c r="H92" s="6">
        <v>1</v>
      </c>
      <c r="I92" s="84"/>
      <c r="J92" t="s">
        <v>149</v>
      </c>
      <c r="K92" s="6">
        <v>66.900000000000006</v>
      </c>
      <c r="L92" s="26">
        <f t="shared" si="54"/>
        <v>669.71338980354722</v>
      </c>
      <c r="M92" s="6">
        <f t="shared" si="18"/>
        <v>1077.7992256</v>
      </c>
      <c r="N92" s="6">
        <f t="shared" si="47"/>
        <v>2</v>
      </c>
      <c r="O92" s="6">
        <f t="shared" si="52"/>
        <v>3.2186880000000002</v>
      </c>
      <c r="P92" s="6">
        <f t="shared" si="53"/>
        <v>260.64247594050744</v>
      </c>
      <c r="Q92" s="6">
        <f t="shared" si="38"/>
        <v>419.46340480000003</v>
      </c>
      <c r="R92" s="1">
        <v>4698</v>
      </c>
      <c r="S92" s="1">
        <v>262</v>
      </c>
      <c r="T92" s="1">
        <v>27</v>
      </c>
      <c r="U92" s="6">
        <f t="shared" si="14"/>
        <v>234</v>
      </c>
      <c r="V92" s="20">
        <v>2.5000000000000001E-2</v>
      </c>
      <c r="W92" s="20">
        <v>6.9000000000000006E-2</v>
      </c>
      <c r="X92" s="36" t="s">
        <v>45</v>
      </c>
      <c r="Y92" s="22">
        <f t="shared" si="56"/>
        <v>8.3333333333333329E-2</v>
      </c>
      <c r="Z92" s="24"/>
      <c r="AA92" s="22"/>
      <c r="AB92" s="79">
        <f t="shared" si="39"/>
        <v>43629.950729572134</v>
      </c>
      <c r="AC92" s="79">
        <f t="shared" si="40"/>
        <v>43629.867396238798</v>
      </c>
      <c r="AD92" s="25">
        <f t="shared" si="48"/>
        <v>2.3153129054699093</v>
      </c>
      <c r="AE92" s="79">
        <f t="shared" si="41"/>
        <v>43629.950729572134</v>
      </c>
      <c r="AF92" s="79">
        <f t="shared" si="42"/>
        <v>43629.867396238798</v>
      </c>
      <c r="AG92" s="25">
        <f t="shared" si="49"/>
        <v>2.3153129054699093</v>
      </c>
      <c r="AH92" s="14">
        <f t="shared" si="43"/>
        <v>6.0960000000000007E-3</v>
      </c>
      <c r="AI92" s="14">
        <f t="shared" si="44"/>
        <v>7.3152000000000004E-4</v>
      </c>
      <c r="AJ92" s="14">
        <f t="shared" si="50"/>
        <v>6.827520000000001E-3</v>
      </c>
      <c r="AK92" s="29">
        <v>22</v>
      </c>
      <c r="AL92" s="30"/>
      <c r="AM92" s="6"/>
      <c r="AN92" s="31"/>
      <c r="AO92" s="6">
        <f t="shared" si="45"/>
        <v>15</v>
      </c>
      <c r="AP92" s="74">
        <f t="shared" si="46"/>
        <v>2.5000000000000001E-2</v>
      </c>
    </row>
    <row r="93" spans="1:42" x14ac:dyDescent="0.3">
      <c r="A93" t="s">
        <v>21</v>
      </c>
      <c r="B93">
        <v>1</v>
      </c>
      <c r="C93" s="14">
        <v>0.16458333333333333</v>
      </c>
      <c r="D93" s="14">
        <f>SUM(AH81:AH93)</f>
        <v>0.17206120866666672</v>
      </c>
      <c r="E93" s="14"/>
      <c r="G93" s="33">
        <f t="shared" si="1"/>
        <v>21.401508481940255</v>
      </c>
      <c r="H93" s="6">
        <v>1</v>
      </c>
      <c r="I93" s="84"/>
      <c r="J93" t="s">
        <v>36</v>
      </c>
      <c r="K93" s="6">
        <v>75</v>
      </c>
      <c r="L93" s="26">
        <f t="shared" si="54"/>
        <v>677.81338980354724</v>
      </c>
      <c r="M93" s="6">
        <f t="shared" si="18"/>
        <v>1090.834912</v>
      </c>
      <c r="N93" s="6">
        <f t="shared" si="47"/>
        <v>8.1000000000000227</v>
      </c>
      <c r="O93" s="6">
        <f t="shared" si="52"/>
        <v>13.035686400000037</v>
      </c>
      <c r="P93" s="6">
        <f t="shared" si="53"/>
        <v>252.54247594050742</v>
      </c>
      <c r="Q93" s="6">
        <f t="shared" si="38"/>
        <v>406.4277184</v>
      </c>
      <c r="R93" s="1">
        <v>4821</v>
      </c>
      <c r="S93" s="1">
        <v>69</v>
      </c>
      <c r="T93" s="1">
        <v>283</v>
      </c>
      <c r="U93" s="6">
        <f t="shared" si="14"/>
        <v>123</v>
      </c>
      <c r="V93" s="20">
        <v>1E-3</v>
      </c>
      <c r="W93" s="20">
        <v>2.1999999999999999E-2</v>
      </c>
      <c r="X93" s="21" t="s">
        <v>45</v>
      </c>
      <c r="Y93" s="22">
        <f>2/24</f>
        <v>8.3333333333333329E-2</v>
      </c>
      <c r="Z93" s="24"/>
      <c r="AA93" s="22"/>
      <c r="AB93" s="79">
        <f t="shared" si="39"/>
        <v>43629.975062853417</v>
      </c>
      <c r="AC93" s="79">
        <f t="shared" si="40"/>
        <v>43629.891729520081</v>
      </c>
      <c r="AD93" s="25">
        <f t="shared" si="48"/>
        <v>2.3396461867523612</v>
      </c>
      <c r="AE93" s="79">
        <f t="shared" si="41"/>
        <v>43629.975062853417</v>
      </c>
      <c r="AF93" s="79">
        <f t="shared" si="42"/>
        <v>43629.891729520081</v>
      </c>
      <c r="AG93" s="25">
        <f t="shared" si="49"/>
        <v>2.3396461867523612</v>
      </c>
      <c r="AH93" s="14">
        <f t="shared" si="43"/>
        <v>2.1726144000000062E-2</v>
      </c>
      <c r="AI93" s="14">
        <f t="shared" si="44"/>
        <v>2.6071372800000074E-3</v>
      </c>
      <c r="AJ93" s="14">
        <f t="shared" si="50"/>
        <v>2.433328128000007E-2</v>
      </c>
      <c r="AK93" s="29"/>
      <c r="AL93" s="30"/>
      <c r="AM93" s="6"/>
      <c r="AN93" s="31"/>
      <c r="AO93" s="6">
        <f t="shared" si="45"/>
        <v>24.6</v>
      </c>
      <c r="AP93" s="74">
        <f t="shared" si="46"/>
        <v>1E-3</v>
      </c>
    </row>
    <row r="94" spans="1:42" x14ac:dyDescent="0.3">
      <c r="C94" s="14"/>
      <c r="D94" s="14"/>
      <c r="E94" s="14"/>
      <c r="G94" s="33">
        <f t="shared" si="1"/>
        <v>22.108629476395436</v>
      </c>
      <c r="H94" s="6">
        <v>1</v>
      </c>
      <c r="I94" s="84"/>
      <c r="J94" t="s">
        <v>150</v>
      </c>
      <c r="K94" s="6">
        <v>10.199999999999999</v>
      </c>
      <c r="L94" s="26">
        <f>L$93+K94</f>
        <v>688.01338980354728</v>
      </c>
      <c r="M94" s="6">
        <f t="shared" si="18"/>
        <v>1107.2502208000001</v>
      </c>
      <c r="N94" s="6">
        <f t="shared" si="47"/>
        <v>10.200000000000045</v>
      </c>
      <c r="O94" s="6">
        <f t="shared" si="52"/>
        <v>16.415308800000073</v>
      </c>
      <c r="P94" s="6">
        <f t="shared" si="53"/>
        <v>242.34247594050737</v>
      </c>
      <c r="Q94" s="6">
        <f t="shared" si="38"/>
        <v>390.0124095999999</v>
      </c>
      <c r="R94" s="1">
        <v>5217</v>
      </c>
      <c r="S94" s="1">
        <v>460</v>
      </c>
      <c r="T94" s="1">
        <v>71</v>
      </c>
      <c r="U94" s="6">
        <f t="shared" si="14"/>
        <v>396</v>
      </c>
      <c r="V94" s="20">
        <v>5.0000000000000001E-3</v>
      </c>
      <c r="W94" s="20">
        <v>2.5000000000000001E-2</v>
      </c>
      <c r="X94" s="21" t="s">
        <v>45</v>
      </c>
      <c r="Y94" s="22">
        <f t="shared" ref="Y94:Y136" si="57">2/24</f>
        <v>8.3333333333333329E-2</v>
      </c>
      <c r="Z94" s="24"/>
      <c r="AA94" s="22"/>
      <c r="AB94" s="79">
        <f t="shared" si="39"/>
        <v>43630.004526228186</v>
      </c>
      <c r="AC94" s="79">
        <f t="shared" si="40"/>
        <v>43629.92119289485</v>
      </c>
      <c r="AD94" s="25">
        <f t="shared" si="48"/>
        <v>2.3691095615213271</v>
      </c>
      <c r="AE94" s="79">
        <f t="shared" si="41"/>
        <v>43630.004526228186</v>
      </c>
      <c r="AF94" s="79">
        <f t="shared" si="42"/>
        <v>43629.92119289485</v>
      </c>
      <c r="AG94" s="25">
        <f t="shared" si="49"/>
        <v>2.3691095615213271</v>
      </c>
      <c r="AH94" s="14">
        <f t="shared" si="43"/>
        <v>2.6306584615384734E-2</v>
      </c>
      <c r="AI94" s="14">
        <f t="shared" si="44"/>
        <v>3.156790153846168E-3</v>
      </c>
      <c r="AJ94" s="14">
        <f t="shared" si="50"/>
        <v>2.9463374769230902E-2</v>
      </c>
      <c r="AK94" s="29">
        <v>26</v>
      </c>
      <c r="AL94" s="30"/>
      <c r="AM94" s="6"/>
      <c r="AN94" s="31"/>
      <c r="AO94" s="6">
        <f t="shared" si="45"/>
        <v>23</v>
      </c>
      <c r="AP94" s="74">
        <f t="shared" si="46"/>
        <v>5.0000000000000001E-3</v>
      </c>
    </row>
    <row r="95" spans="1:42" x14ac:dyDescent="0.3">
      <c r="C95" s="14"/>
      <c r="D95" s="14"/>
      <c r="E95" s="14"/>
      <c r="G95" s="33">
        <f t="shared" si="1"/>
        <v>22.454101988347247</v>
      </c>
      <c r="H95" s="6">
        <v>1</v>
      </c>
      <c r="I95" s="84"/>
      <c r="J95" t="s">
        <v>151</v>
      </c>
      <c r="K95" s="6">
        <v>14.8</v>
      </c>
      <c r="L95" s="26">
        <f t="shared" ref="L95:L100" si="58">L$93+K95</f>
        <v>692.61338980354719</v>
      </c>
      <c r="M95" s="6">
        <f t="shared" si="18"/>
        <v>1114.6532032</v>
      </c>
      <c r="N95" s="6">
        <f t="shared" si="47"/>
        <v>4.5999999999999091</v>
      </c>
      <c r="O95" s="6">
        <f t="shared" si="52"/>
        <v>7.4029823999998543</v>
      </c>
      <c r="P95" s="6">
        <f t="shared" si="53"/>
        <v>237.74247594050746</v>
      </c>
      <c r="Q95" s="6">
        <f t="shared" si="38"/>
        <v>382.60942720000008</v>
      </c>
      <c r="R95" s="1">
        <v>5685</v>
      </c>
      <c r="S95" s="1">
        <v>464</v>
      </c>
      <c r="T95" s="1">
        <v>0</v>
      </c>
      <c r="U95" s="6">
        <f t="shared" si="14"/>
        <v>468</v>
      </c>
      <c r="V95" s="20">
        <v>1.7000000000000001E-2</v>
      </c>
      <c r="W95" s="20">
        <v>2.5999999999999999E-2</v>
      </c>
      <c r="X95" s="21" t="s">
        <v>45</v>
      </c>
      <c r="Y95" s="22">
        <f t="shared" si="57"/>
        <v>8.3333333333333329E-2</v>
      </c>
      <c r="Z95" s="24"/>
      <c r="AA95" s="22"/>
      <c r="AB95" s="79">
        <f t="shared" si="39"/>
        <v>43630.018920916184</v>
      </c>
      <c r="AC95" s="79">
        <f t="shared" si="40"/>
        <v>43629.935587582848</v>
      </c>
      <c r="AD95" s="25">
        <f t="shared" si="48"/>
        <v>2.3835042495193193</v>
      </c>
      <c r="AE95" s="79">
        <f t="shared" si="41"/>
        <v>43630.018920916184</v>
      </c>
      <c r="AF95" s="79">
        <f t="shared" si="42"/>
        <v>43629.935587582848</v>
      </c>
      <c r="AG95" s="25">
        <f t="shared" si="49"/>
        <v>2.3835042495193193</v>
      </c>
      <c r="AH95" s="14">
        <f t="shared" si="43"/>
        <v>1.2852399999999748E-2</v>
      </c>
      <c r="AI95" s="14">
        <f t="shared" si="44"/>
        <v>1.5422879999999698E-3</v>
      </c>
      <c r="AJ95" s="14">
        <f t="shared" si="50"/>
        <v>1.4394687999999718E-2</v>
      </c>
      <c r="AK95" s="29">
        <v>24</v>
      </c>
      <c r="AL95" s="30"/>
      <c r="AM95" s="6"/>
      <c r="AN95" s="31"/>
      <c r="AO95" s="6">
        <f t="shared" si="45"/>
        <v>18.2</v>
      </c>
      <c r="AP95" s="74">
        <f t="shared" si="46"/>
        <v>1.7000000000000001E-2</v>
      </c>
    </row>
    <row r="96" spans="1:42" x14ac:dyDescent="0.3">
      <c r="C96" s="14"/>
      <c r="D96" s="14"/>
      <c r="E96" s="14"/>
      <c r="G96" s="33">
        <f t="shared" si="1"/>
        <v>22.916734743572306</v>
      </c>
      <c r="H96" s="6">
        <v>1</v>
      </c>
      <c r="I96" s="84"/>
      <c r="J96" t="s">
        <v>207</v>
      </c>
      <c r="K96" s="6">
        <v>22.5</v>
      </c>
      <c r="L96" s="26">
        <f t="shared" si="58"/>
        <v>700.31338980354724</v>
      </c>
      <c r="M96" s="6">
        <f t="shared" si="18"/>
        <v>1127.0451519999999</v>
      </c>
      <c r="N96" s="6">
        <f t="shared" si="47"/>
        <v>7.7000000000000455</v>
      </c>
      <c r="O96" s="6">
        <f t="shared" si="52"/>
        <v>12.391948800000074</v>
      </c>
      <c r="P96" s="6">
        <f t="shared" si="53"/>
        <v>230.04247594050742</v>
      </c>
      <c r="Q96" s="6">
        <f t="shared" si="38"/>
        <v>370.2174784</v>
      </c>
      <c r="R96" s="1">
        <v>5512</v>
      </c>
      <c r="S96" s="1">
        <v>87</v>
      </c>
      <c r="T96" s="1">
        <v>319</v>
      </c>
      <c r="U96" s="6">
        <f t="shared" si="14"/>
        <v>-173</v>
      </c>
      <c r="V96" s="20">
        <v>-4.0000000000000001E-3</v>
      </c>
      <c r="W96" s="20">
        <v>1.4E-2</v>
      </c>
      <c r="X96" s="21" t="s">
        <v>45</v>
      </c>
      <c r="Y96" s="22">
        <f t="shared" si="57"/>
        <v>8.3333333333333329E-2</v>
      </c>
      <c r="Z96" s="24"/>
      <c r="AA96" s="22"/>
      <c r="AB96" s="79">
        <f t="shared" si="39"/>
        <v>43630.038197280985</v>
      </c>
      <c r="AC96" s="79">
        <f t="shared" si="40"/>
        <v>43629.954863947649</v>
      </c>
      <c r="AD96" s="25">
        <f t="shared" si="48"/>
        <v>2.4027806143203634</v>
      </c>
      <c r="AE96" s="79">
        <f t="shared" si="41"/>
        <v>43630.038197280985</v>
      </c>
      <c r="AF96" s="79">
        <f t="shared" si="42"/>
        <v>43629.954863947649</v>
      </c>
      <c r="AG96" s="25">
        <f t="shared" si="49"/>
        <v>2.4027806143203634</v>
      </c>
      <c r="AH96" s="14">
        <f t="shared" si="43"/>
        <v>1.7211040000000104E-2</v>
      </c>
      <c r="AI96" s="14">
        <f t="shared" si="44"/>
        <v>2.0653248000000123E-3</v>
      </c>
      <c r="AJ96" s="14">
        <f t="shared" si="50"/>
        <v>1.9276364800000115E-2</v>
      </c>
      <c r="AK96" s="29">
        <v>30</v>
      </c>
      <c r="AL96" s="30"/>
      <c r="AM96" s="6"/>
      <c r="AN96" s="31"/>
      <c r="AO96" s="6">
        <f t="shared" si="45"/>
        <v>27.2</v>
      </c>
      <c r="AP96" s="74">
        <f t="shared" si="46"/>
        <v>-4.0000000000000001E-3</v>
      </c>
    </row>
    <row r="97" spans="1:42" x14ac:dyDescent="0.3">
      <c r="C97" s="14"/>
      <c r="D97" s="14"/>
      <c r="E97" s="14"/>
      <c r="G97" s="33">
        <f t="shared" si="1"/>
        <v>23.575327826722059</v>
      </c>
      <c r="H97" s="6">
        <v>1</v>
      </c>
      <c r="I97" s="84"/>
      <c r="J97" t="s">
        <v>152</v>
      </c>
      <c r="K97" s="6">
        <v>32</v>
      </c>
      <c r="L97" s="26">
        <f t="shared" si="58"/>
        <v>709.81338980354724</v>
      </c>
      <c r="M97" s="6">
        <f t="shared" si="18"/>
        <v>1142.33392</v>
      </c>
      <c r="N97" s="6">
        <f t="shared" si="47"/>
        <v>9.5</v>
      </c>
      <c r="O97" s="6">
        <f t="shared" si="52"/>
        <v>15.288768000000001</v>
      </c>
      <c r="P97" s="6">
        <f t="shared" si="53"/>
        <v>220.54247594050742</v>
      </c>
      <c r="Q97" s="6">
        <f t="shared" si="38"/>
        <v>354.9287104</v>
      </c>
      <c r="R97" s="1">
        <v>5866</v>
      </c>
      <c r="S97" s="1">
        <v>450</v>
      </c>
      <c r="T97" s="1">
        <v>72</v>
      </c>
      <c r="U97" s="6">
        <f t="shared" si="14"/>
        <v>354</v>
      </c>
      <c r="V97" s="20">
        <v>5.0000000000000001E-3</v>
      </c>
      <c r="W97" s="20">
        <v>0.02</v>
      </c>
      <c r="X97" s="21" t="s">
        <v>45</v>
      </c>
      <c r="Y97" s="22">
        <f t="shared" si="57"/>
        <v>8.3333333333333329E-2</v>
      </c>
      <c r="Z97" s="24"/>
      <c r="AA97" s="22"/>
      <c r="AB97" s="79">
        <f t="shared" si="39"/>
        <v>43630.065638659449</v>
      </c>
      <c r="AC97" s="79">
        <f t="shared" si="40"/>
        <v>43629.982305326113</v>
      </c>
      <c r="AD97" s="25">
        <f t="shared" si="48"/>
        <v>2.4302219927849364</v>
      </c>
      <c r="AE97" s="79">
        <f t="shared" si="41"/>
        <v>43630.065638659449</v>
      </c>
      <c r="AF97" s="79">
        <f t="shared" si="42"/>
        <v>43629.982305326113</v>
      </c>
      <c r="AG97" s="25">
        <f t="shared" si="49"/>
        <v>2.4302219927849364</v>
      </c>
      <c r="AH97" s="14">
        <f t="shared" si="43"/>
        <v>2.4501230769230772E-2</v>
      </c>
      <c r="AI97" s="14">
        <f t="shared" si="44"/>
        <v>2.9401476923076927E-3</v>
      </c>
      <c r="AJ97" s="14">
        <f t="shared" si="50"/>
        <v>2.7441378461538463E-2</v>
      </c>
      <c r="AK97" s="29">
        <v>26</v>
      </c>
      <c r="AL97" s="30"/>
      <c r="AM97" s="6"/>
      <c r="AN97" s="31"/>
      <c r="AO97" s="6">
        <f t="shared" si="45"/>
        <v>23</v>
      </c>
      <c r="AP97" s="74">
        <f t="shared" si="46"/>
        <v>5.0000000000000001E-3</v>
      </c>
    </row>
    <row r="98" spans="1:42" ht="15" customHeight="1" x14ac:dyDescent="0.3">
      <c r="C98" s="14"/>
      <c r="D98" s="14"/>
      <c r="E98" s="14"/>
      <c r="G98" s="33">
        <f t="shared" si="1"/>
        <v>0.1229999695206061</v>
      </c>
      <c r="H98" s="6">
        <v>1</v>
      </c>
      <c r="I98" s="84"/>
      <c r="J98" t="s">
        <v>153</v>
      </c>
      <c r="K98" s="6">
        <v>39.9</v>
      </c>
      <c r="L98" s="26">
        <f t="shared" si="58"/>
        <v>717.71338980354722</v>
      </c>
      <c r="M98" s="6">
        <f t="shared" si="18"/>
        <v>1155.0477375999999</v>
      </c>
      <c r="N98" s="6">
        <f t="shared" si="47"/>
        <v>7.8999999999999773</v>
      </c>
      <c r="O98" s="6">
        <f t="shared" si="52"/>
        <v>12.713817599999965</v>
      </c>
      <c r="P98" s="6">
        <f t="shared" si="53"/>
        <v>212.64247594050744</v>
      </c>
      <c r="Q98" s="6">
        <f t="shared" si="38"/>
        <v>342.21489280000003</v>
      </c>
      <c r="R98" s="1">
        <v>6139</v>
      </c>
      <c r="S98" s="1">
        <v>387</v>
      </c>
      <c r="T98" s="1">
        <v>115</v>
      </c>
      <c r="U98" s="6">
        <f t="shared" si="14"/>
        <v>273</v>
      </c>
      <c r="V98" s="20">
        <v>6.0000000000000001E-3</v>
      </c>
      <c r="W98" s="20">
        <v>0.02</v>
      </c>
      <c r="X98" s="21" t="s">
        <v>45</v>
      </c>
      <c r="Y98" s="22">
        <f t="shared" si="57"/>
        <v>8.3333333333333329E-2</v>
      </c>
      <c r="Z98" s="24"/>
      <c r="AA98" s="22"/>
      <c r="AB98" s="79">
        <f t="shared" si="39"/>
        <v>43630.088458332066</v>
      </c>
      <c r="AC98" s="79">
        <f t="shared" si="40"/>
        <v>43630.00512499873</v>
      </c>
      <c r="AD98" s="25">
        <f t="shared" si="48"/>
        <v>2.4530416654015426</v>
      </c>
      <c r="AE98" s="79">
        <f t="shared" si="41"/>
        <v>43630.088458332066</v>
      </c>
      <c r="AF98" s="79">
        <f t="shared" si="42"/>
        <v>43630.00512499873</v>
      </c>
      <c r="AG98" s="25">
        <f t="shared" si="49"/>
        <v>2.4530416654015426</v>
      </c>
      <c r="AH98" s="14">
        <f t="shared" si="43"/>
        <v>2.0374707692307637E-2</v>
      </c>
      <c r="AI98" s="14">
        <f t="shared" si="44"/>
        <v>2.4449649230769165E-3</v>
      </c>
      <c r="AJ98" s="14">
        <f t="shared" si="50"/>
        <v>2.2819672615384555E-2</v>
      </c>
      <c r="AK98" s="29">
        <v>26</v>
      </c>
      <c r="AL98" s="30"/>
      <c r="AM98" s="6"/>
      <c r="AN98" s="31"/>
      <c r="AO98" s="6">
        <f t="shared" si="45"/>
        <v>22.6</v>
      </c>
      <c r="AP98" s="74">
        <f t="shared" si="46"/>
        <v>6.0000000000000001E-3</v>
      </c>
    </row>
    <row r="99" spans="1:42" x14ac:dyDescent="0.3">
      <c r="C99" s="14"/>
      <c r="D99" s="14"/>
      <c r="E99" s="14"/>
      <c r="G99" s="33">
        <f t="shared" si="1"/>
        <v>1.0530720540555194</v>
      </c>
      <c r="H99" s="6">
        <v>1</v>
      </c>
      <c r="I99" s="86"/>
      <c r="J99" t="s">
        <v>154</v>
      </c>
      <c r="K99" s="6">
        <v>52.8</v>
      </c>
      <c r="L99" s="26">
        <f t="shared" si="58"/>
        <v>730.61338980354719</v>
      </c>
      <c r="M99" s="6">
        <f t="shared" si="18"/>
        <v>1175.8082752</v>
      </c>
      <c r="N99" s="6">
        <f t="shared" si="47"/>
        <v>12.899999999999977</v>
      </c>
      <c r="O99" s="6">
        <f t="shared" si="52"/>
        <v>20.760537599999964</v>
      </c>
      <c r="P99" s="6">
        <f t="shared" si="53"/>
        <v>199.74247594050746</v>
      </c>
      <c r="Q99" s="6">
        <f t="shared" si="38"/>
        <v>321.45435520000007</v>
      </c>
      <c r="R99" s="1">
        <v>6686</v>
      </c>
      <c r="S99" s="1">
        <v>609</v>
      </c>
      <c r="T99" s="1">
        <v>60</v>
      </c>
      <c r="U99" s="6">
        <f t="shared" si="14"/>
        <v>547</v>
      </c>
      <c r="V99" s="20">
        <v>8.0000000000000002E-3</v>
      </c>
      <c r="W99" s="20">
        <v>2.1000000000000001E-2</v>
      </c>
      <c r="X99" s="21" t="s">
        <v>45</v>
      </c>
      <c r="Y99" s="22">
        <f t="shared" si="57"/>
        <v>8.3333333333333329E-2</v>
      </c>
      <c r="Z99" s="24"/>
      <c r="AA99" s="22"/>
      <c r="AB99" s="79">
        <f t="shared" si="39"/>
        <v>43630.127211335588</v>
      </c>
      <c r="AC99" s="79">
        <f t="shared" si="40"/>
        <v>43630.043878002252</v>
      </c>
      <c r="AD99" s="25">
        <f t="shared" si="48"/>
        <v>2.4917946689238306</v>
      </c>
      <c r="AE99" s="79">
        <f t="shared" si="41"/>
        <v>43630.127211335588</v>
      </c>
      <c r="AF99" s="79">
        <f t="shared" si="42"/>
        <v>43630.043878002252</v>
      </c>
      <c r="AG99" s="25">
        <f t="shared" si="49"/>
        <v>2.4917946689238306</v>
      </c>
      <c r="AH99" s="14">
        <f t="shared" si="43"/>
        <v>3.4600895999999944E-2</v>
      </c>
      <c r="AI99" s="14">
        <f t="shared" si="44"/>
        <v>4.1521075199999931E-3</v>
      </c>
      <c r="AJ99" s="14">
        <f t="shared" si="50"/>
        <v>3.875300351999994E-2</v>
      </c>
      <c r="AK99" s="29">
        <v>25</v>
      </c>
      <c r="AL99" s="30"/>
      <c r="AM99" s="6"/>
      <c r="AN99" s="31"/>
      <c r="AO99" s="6">
        <f t="shared" si="45"/>
        <v>21.8</v>
      </c>
      <c r="AP99" s="74">
        <f t="shared" si="46"/>
        <v>8.0000000000000002E-3</v>
      </c>
    </row>
    <row r="100" spans="1:42" x14ac:dyDescent="0.3">
      <c r="A100" t="s">
        <v>22</v>
      </c>
      <c r="B100">
        <v>1</v>
      </c>
      <c r="C100" s="14">
        <v>0.16458333333333333</v>
      </c>
      <c r="D100" s="14">
        <f>SUM(AJ94:AJ100)</f>
        <v>0.19697541816615377</v>
      </c>
      <c r="E100" s="14">
        <f>AE100-AE93</f>
        <v>0.19697541817004094</v>
      </c>
      <c r="F100" s="34" t="s">
        <v>11</v>
      </c>
      <c r="G100" s="33">
        <f t="shared" si="1"/>
        <v>2.1289185180212371</v>
      </c>
      <c r="H100" s="6">
        <v>1</v>
      </c>
      <c r="I100" s="86"/>
      <c r="J100" t="s">
        <v>37</v>
      </c>
      <c r="K100" s="6">
        <v>71.900000000000006</v>
      </c>
      <c r="L100" s="26">
        <f t="shared" si="58"/>
        <v>749.71338980354722</v>
      </c>
      <c r="M100" s="6">
        <f t="shared" si="18"/>
        <v>1206.5467455999999</v>
      </c>
      <c r="N100" s="6">
        <f t="shared" si="47"/>
        <v>19.100000000000023</v>
      </c>
      <c r="O100" s="6">
        <f t="shared" si="52"/>
        <v>30.73847040000004</v>
      </c>
      <c r="P100" s="6">
        <f t="shared" si="53"/>
        <v>180.64247594050744</v>
      </c>
      <c r="Q100" s="6">
        <f t="shared" si="38"/>
        <v>290.71588480000003</v>
      </c>
      <c r="R100" s="1">
        <v>5717</v>
      </c>
      <c r="S100" s="1">
        <v>348</v>
      </c>
      <c r="T100" s="1">
        <v>1306</v>
      </c>
      <c r="U100" s="6">
        <f t="shared" si="14"/>
        <v>-969</v>
      </c>
      <c r="V100" s="20">
        <v>-7.0000000000000001E-3</v>
      </c>
      <c r="W100" s="20">
        <v>2.8000000000000001E-2</v>
      </c>
      <c r="X100" s="21" t="s">
        <v>45</v>
      </c>
      <c r="Y100" s="22">
        <f t="shared" si="57"/>
        <v>8.3333333333333329E-2</v>
      </c>
      <c r="Z100" s="24"/>
      <c r="AA100" s="22"/>
      <c r="AB100" s="79">
        <f t="shared" si="39"/>
        <v>43630.172038271587</v>
      </c>
      <c r="AC100" s="79">
        <f t="shared" si="40"/>
        <v>43630.088704938251</v>
      </c>
      <c r="AD100" s="25">
        <f t="shared" si="48"/>
        <v>2.5366216049224022</v>
      </c>
      <c r="AE100" s="79">
        <f t="shared" si="41"/>
        <v>43630.172038271587</v>
      </c>
      <c r="AF100" s="79">
        <f t="shared" si="42"/>
        <v>43630.088704938251</v>
      </c>
      <c r="AG100" s="25">
        <f t="shared" si="49"/>
        <v>2.5366216049224022</v>
      </c>
      <c r="AH100" s="14">
        <f t="shared" si="43"/>
        <v>4.0024050000000054E-2</v>
      </c>
      <c r="AI100" s="14">
        <f t="shared" si="44"/>
        <v>4.8028860000000062E-3</v>
      </c>
      <c r="AJ100" s="14">
        <f t="shared" si="50"/>
        <v>4.482693600000006E-2</v>
      </c>
      <c r="AK100" s="29">
        <v>32</v>
      </c>
      <c r="AL100" s="30"/>
      <c r="AM100" s="6"/>
      <c r="AN100" s="31"/>
      <c r="AO100" s="6">
        <f t="shared" si="45"/>
        <v>28.85</v>
      </c>
      <c r="AP100" s="74">
        <f t="shared" si="46"/>
        <v>-7.0000000000000001E-3</v>
      </c>
    </row>
    <row r="101" spans="1:42" x14ac:dyDescent="0.3">
      <c r="C101" s="14"/>
      <c r="D101" s="14"/>
      <c r="E101" s="14"/>
      <c r="F101" s="34"/>
      <c r="G101" s="33">
        <f t="shared" si="1"/>
        <v>2.2810015260474756</v>
      </c>
      <c r="H101" s="6">
        <v>1</v>
      </c>
      <c r="I101" s="86"/>
      <c r="J101" t="s">
        <v>159</v>
      </c>
      <c r="K101" s="6">
        <v>2.7</v>
      </c>
      <c r="L101" s="26">
        <f>L$100+K101</f>
        <v>752.41338980354726</v>
      </c>
      <c r="M101" s="6">
        <f t="shared" si="18"/>
        <v>1210.8919744</v>
      </c>
      <c r="N101" s="6">
        <f t="shared" si="47"/>
        <v>2.7000000000000455</v>
      </c>
      <c r="O101" s="6">
        <f t="shared" si="52"/>
        <v>4.3452288000000738</v>
      </c>
      <c r="P101" s="6">
        <f t="shared" si="53"/>
        <v>177.94247594050739</v>
      </c>
      <c r="Q101" s="6">
        <f t="shared" si="38"/>
        <v>286.37065599999994</v>
      </c>
      <c r="R101" s="1">
        <v>5518</v>
      </c>
      <c r="S101" s="1">
        <v>3</v>
      </c>
      <c r="T101" s="1">
        <v>198</v>
      </c>
      <c r="U101" s="6">
        <f t="shared" si="14"/>
        <v>-199</v>
      </c>
      <c r="V101" s="20">
        <v>-8.9999999999999993E-3</v>
      </c>
      <c r="W101" s="20">
        <v>7.0000000000000001E-3</v>
      </c>
      <c r="X101" s="21" t="s">
        <v>45</v>
      </c>
      <c r="Y101" s="22">
        <f t="shared" si="57"/>
        <v>8.3333333333333329E-2</v>
      </c>
      <c r="Z101" s="24"/>
      <c r="AA101" s="22"/>
      <c r="AB101" s="79">
        <f t="shared" si="39"/>
        <v>43630.178375063588</v>
      </c>
      <c r="AC101" s="79">
        <f t="shared" si="40"/>
        <v>43630.095041730252</v>
      </c>
      <c r="AD101" s="25">
        <f t="shared" si="48"/>
        <v>2.5429583969234955</v>
      </c>
      <c r="AE101" s="79">
        <f t="shared" si="41"/>
        <v>43630.178375063588</v>
      </c>
      <c r="AF101" s="79">
        <f t="shared" si="42"/>
        <v>43630.095041730252</v>
      </c>
      <c r="AG101" s="25">
        <f t="shared" si="49"/>
        <v>2.5429583969234955</v>
      </c>
      <c r="AH101" s="14">
        <f t="shared" si="43"/>
        <v>5.6578500000000961E-3</v>
      </c>
      <c r="AI101" s="14">
        <f t="shared" si="44"/>
        <v>6.7894200000001147E-4</v>
      </c>
      <c r="AJ101" s="14">
        <f t="shared" si="50"/>
        <v>6.3367920000001075E-3</v>
      </c>
      <c r="AK101" s="29">
        <v>32</v>
      </c>
      <c r="AL101" s="30"/>
      <c r="AM101" s="6"/>
      <c r="AN101" s="31"/>
      <c r="AO101" s="6">
        <f t="shared" si="45"/>
        <v>29.95</v>
      </c>
      <c r="AP101" s="74">
        <f t="shared" si="46"/>
        <v>-8.9999999999999993E-3</v>
      </c>
    </row>
    <row r="102" spans="1:42" x14ac:dyDescent="0.3">
      <c r="C102" s="14"/>
      <c r="D102" s="14"/>
      <c r="E102" s="14"/>
      <c r="F102" s="34"/>
      <c r="G102" s="33">
        <f t="shared" si="1"/>
        <v>2.5189269430702552</v>
      </c>
      <c r="H102" s="6">
        <v>1</v>
      </c>
      <c r="I102" s="86"/>
      <c r="J102" t="s">
        <v>160</v>
      </c>
      <c r="K102" s="6">
        <v>6</v>
      </c>
      <c r="L102" s="26">
        <f t="shared" ref="L102:L112" si="59">L$100+K102</f>
        <v>755.71338980354722</v>
      </c>
      <c r="M102" s="6">
        <f t="shared" si="18"/>
        <v>1216.2028095999999</v>
      </c>
      <c r="N102" s="6">
        <f t="shared" si="47"/>
        <v>3.2999999999999545</v>
      </c>
      <c r="O102" s="6">
        <f t="shared" si="52"/>
        <v>5.3108351999999268</v>
      </c>
      <c r="P102" s="6">
        <f t="shared" si="53"/>
        <v>174.64247594050744</v>
      </c>
      <c r="Q102" s="6">
        <f t="shared" si="38"/>
        <v>281.05982080000001</v>
      </c>
      <c r="R102" s="1">
        <v>5604</v>
      </c>
      <c r="S102" s="1">
        <v>132</v>
      </c>
      <c r="T102" s="1">
        <v>101</v>
      </c>
      <c r="U102" s="6">
        <f t="shared" si="14"/>
        <v>86</v>
      </c>
      <c r="V102" s="20">
        <v>8.9999999999999993E-3</v>
      </c>
      <c r="W102" s="20">
        <v>3.5999999999999997E-2</v>
      </c>
      <c r="X102" s="21" t="s">
        <v>45</v>
      </c>
      <c r="Y102" s="22">
        <f t="shared" si="57"/>
        <v>8.3333333333333329E-2</v>
      </c>
      <c r="Z102" s="24"/>
      <c r="AA102" s="22"/>
      <c r="AB102" s="79">
        <f t="shared" si="39"/>
        <v>43630.18828862263</v>
      </c>
      <c r="AC102" s="79">
        <f t="shared" si="40"/>
        <v>43630.104955289295</v>
      </c>
      <c r="AD102" s="25">
        <f t="shared" si="48"/>
        <v>2.5528719559661113</v>
      </c>
      <c r="AE102" s="79">
        <f t="shared" si="41"/>
        <v>43630.18828862263</v>
      </c>
      <c r="AF102" s="79">
        <f t="shared" si="42"/>
        <v>43630.104955289295</v>
      </c>
      <c r="AG102" s="25">
        <f t="shared" si="49"/>
        <v>2.5528719559661113</v>
      </c>
      <c r="AH102" s="14">
        <f t="shared" si="43"/>
        <v>8.8513919999998782E-3</v>
      </c>
      <c r="AI102" s="14">
        <f t="shared" si="44"/>
        <v>1.0621670399999852E-3</v>
      </c>
      <c r="AJ102" s="14">
        <f t="shared" si="50"/>
        <v>9.9135590399998634E-3</v>
      </c>
      <c r="AK102" s="29">
        <v>25</v>
      </c>
      <c r="AL102" s="30"/>
      <c r="AM102" s="6"/>
      <c r="AN102" s="31"/>
      <c r="AO102" s="6">
        <f t="shared" si="45"/>
        <v>21.4</v>
      </c>
      <c r="AP102" s="74">
        <f t="shared" si="46"/>
        <v>8.9999999999999993E-3</v>
      </c>
    </row>
    <row r="103" spans="1:42" x14ac:dyDescent="0.3">
      <c r="C103" s="14"/>
      <c r="D103" s="14"/>
      <c r="E103" s="14"/>
      <c r="F103" s="34"/>
      <c r="G103" s="33">
        <f t="shared" si="1"/>
        <v>2.645767092355527</v>
      </c>
      <c r="H103" s="6">
        <v>1</v>
      </c>
      <c r="I103" s="87"/>
      <c r="J103" t="s">
        <v>161</v>
      </c>
      <c r="K103" s="6">
        <v>7.9</v>
      </c>
      <c r="L103" s="26">
        <f t="shared" si="59"/>
        <v>757.61338980354719</v>
      </c>
      <c r="M103" s="6">
        <f t="shared" si="18"/>
        <v>1219.2605632</v>
      </c>
      <c r="N103" s="6">
        <f t="shared" si="47"/>
        <v>1.8999999999999773</v>
      </c>
      <c r="O103" s="6">
        <f t="shared" si="52"/>
        <v>3.0577535999999634</v>
      </c>
      <c r="P103" s="6">
        <f t="shared" si="53"/>
        <v>172.74247594050746</v>
      </c>
      <c r="Q103" s="6">
        <f t="shared" si="38"/>
        <v>278.00206720000006</v>
      </c>
      <c r="R103" s="1">
        <v>5663</v>
      </c>
      <c r="S103" s="1">
        <v>62</v>
      </c>
      <c r="T103" s="1">
        <v>0</v>
      </c>
      <c r="U103" s="6">
        <f t="shared" si="14"/>
        <v>59</v>
      </c>
      <c r="V103" s="20">
        <v>4.0000000000000001E-3</v>
      </c>
      <c r="W103" s="20">
        <v>8.9999999999999993E-3</v>
      </c>
      <c r="X103" s="21" t="s">
        <v>45</v>
      </c>
      <c r="Y103" s="22">
        <f t="shared" si="57"/>
        <v>8.3333333333333329E-2</v>
      </c>
      <c r="Z103" s="24"/>
      <c r="AA103" s="22"/>
      <c r="AB103" s="79">
        <f t="shared" si="39"/>
        <v>43630.193573628851</v>
      </c>
      <c r="AC103" s="79">
        <f t="shared" si="40"/>
        <v>43630.110240295515</v>
      </c>
      <c r="AD103" s="25">
        <f t="shared" si="48"/>
        <v>2.5581569621863309</v>
      </c>
      <c r="AE103" s="79">
        <f t="shared" si="41"/>
        <v>43630.193573628851</v>
      </c>
      <c r="AF103" s="79">
        <f t="shared" si="42"/>
        <v>43630.110240295515</v>
      </c>
      <c r="AG103" s="25">
        <f t="shared" si="49"/>
        <v>2.5581569621863309</v>
      </c>
      <c r="AH103" s="14">
        <f t="shared" si="43"/>
        <v>4.718755555555499E-3</v>
      </c>
      <c r="AI103" s="14">
        <f t="shared" si="44"/>
        <v>5.6625066666665983E-4</v>
      </c>
      <c r="AJ103" s="14">
        <f t="shared" si="50"/>
        <v>5.2850062222221592E-3</v>
      </c>
      <c r="AK103" s="29">
        <v>27</v>
      </c>
      <c r="AL103" s="30"/>
      <c r="AM103" s="6"/>
      <c r="AN103" s="31"/>
      <c r="AO103" s="6">
        <f t="shared" si="45"/>
        <v>23.4</v>
      </c>
      <c r="AP103" s="74">
        <f t="shared" si="46"/>
        <v>4.0000000000000001E-3</v>
      </c>
    </row>
    <row r="104" spans="1:42" x14ac:dyDescent="0.3">
      <c r="C104" s="14"/>
      <c r="D104" s="14"/>
      <c r="E104" s="14"/>
      <c r="F104" s="34"/>
      <c r="G104" s="33">
        <f t="shared" si="1"/>
        <v>3.5353709240444005</v>
      </c>
      <c r="H104" s="6">
        <v>1</v>
      </c>
      <c r="I104" s="87"/>
      <c r="J104" t="s">
        <v>162</v>
      </c>
      <c r="K104" s="6">
        <v>23.2</v>
      </c>
      <c r="L104" s="26">
        <f t="shared" si="59"/>
        <v>772.91338980354726</v>
      </c>
      <c r="M104" s="6">
        <f t="shared" si="18"/>
        <v>1243.8835263999999</v>
      </c>
      <c r="N104" s="6">
        <f t="shared" si="47"/>
        <v>15.300000000000068</v>
      </c>
      <c r="O104" s="6">
        <f t="shared" si="52"/>
        <v>24.622963200000111</v>
      </c>
      <c r="P104" s="6">
        <f t="shared" si="53"/>
        <v>157.44247594050739</v>
      </c>
      <c r="Q104" s="6">
        <f t="shared" si="38"/>
        <v>253.37910399999996</v>
      </c>
      <c r="R104" s="1">
        <v>5199</v>
      </c>
      <c r="S104" s="1">
        <v>147</v>
      </c>
      <c r="T104" s="1">
        <v>581</v>
      </c>
      <c r="U104" s="6">
        <f t="shared" si="14"/>
        <v>-464</v>
      </c>
      <c r="V104" s="20">
        <v>-8.0000000000000002E-3</v>
      </c>
      <c r="W104" s="20">
        <v>1.7000000000000001E-2</v>
      </c>
      <c r="X104" s="21" t="s">
        <v>45</v>
      </c>
      <c r="Y104" s="22">
        <f t="shared" si="57"/>
        <v>8.3333333333333329E-2</v>
      </c>
      <c r="Z104" s="24"/>
      <c r="AA104" s="22"/>
      <c r="AB104" s="79">
        <f t="shared" si="39"/>
        <v>43630.230640455171</v>
      </c>
      <c r="AC104" s="79">
        <f t="shared" si="40"/>
        <v>43630.147307121835</v>
      </c>
      <c r="AD104" s="25">
        <f t="shared" si="48"/>
        <v>2.5952237885067007</v>
      </c>
      <c r="AE104" s="79">
        <f t="shared" si="41"/>
        <v>43630.230640455171</v>
      </c>
      <c r="AF104" s="79">
        <f t="shared" si="42"/>
        <v>43630.147307121835</v>
      </c>
      <c r="AG104" s="25">
        <f t="shared" si="49"/>
        <v>2.5952237885067007</v>
      </c>
      <c r="AH104" s="14">
        <f t="shared" si="43"/>
        <v>3.3095380645161439E-2</v>
      </c>
      <c r="AI104" s="14">
        <f t="shared" si="44"/>
        <v>3.9714456774193729E-3</v>
      </c>
      <c r="AJ104" s="14">
        <f t="shared" si="50"/>
        <v>3.7066826322580813E-2</v>
      </c>
      <c r="AK104" s="29">
        <v>31</v>
      </c>
      <c r="AL104" s="30"/>
      <c r="AM104" s="6"/>
      <c r="AN104" s="31"/>
      <c r="AO104" s="6">
        <f t="shared" si="45"/>
        <v>29.4</v>
      </c>
      <c r="AP104" s="74">
        <f t="shared" si="46"/>
        <v>-8.0000000000000002E-3</v>
      </c>
    </row>
    <row r="105" spans="1:42" x14ac:dyDescent="0.3">
      <c r="C105" s="14"/>
      <c r="D105" s="14"/>
      <c r="E105" s="14"/>
      <c r="F105" s="34"/>
      <c r="G105" s="33">
        <f t="shared" si="1"/>
        <v>3.5788787066121586</v>
      </c>
      <c r="H105" s="6">
        <v>1</v>
      </c>
      <c r="I105" s="86"/>
      <c r="J105" t="s">
        <v>163</v>
      </c>
      <c r="K105" s="6">
        <v>23.9</v>
      </c>
      <c r="L105" s="26">
        <f t="shared" si="59"/>
        <v>773.61338980354719</v>
      </c>
      <c r="M105" s="6">
        <f t="shared" si="18"/>
        <v>1245.0100671999999</v>
      </c>
      <c r="N105" s="6">
        <f t="shared" si="47"/>
        <v>0.69999999999993179</v>
      </c>
      <c r="O105" s="6">
        <f t="shared" si="52"/>
        <v>1.1265407999998902</v>
      </c>
      <c r="P105" s="6">
        <f t="shared" si="53"/>
        <v>156.74247594050746</v>
      </c>
      <c r="Q105" s="6">
        <f t="shared" si="38"/>
        <v>252.25256320000005</v>
      </c>
      <c r="R105" s="1">
        <v>5175</v>
      </c>
      <c r="S105" s="1">
        <v>1</v>
      </c>
      <c r="T105" s="1">
        <v>31</v>
      </c>
      <c r="U105" s="6">
        <f t="shared" si="14"/>
        <v>-24</v>
      </c>
      <c r="V105" s="20">
        <v>-4.0000000000000001E-3</v>
      </c>
      <c r="W105" s="20">
        <v>-2E-3</v>
      </c>
      <c r="X105" s="21" t="s">
        <v>45</v>
      </c>
      <c r="Y105" s="22">
        <f t="shared" si="57"/>
        <v>8.3333333333333329E-2</v>
      </c>
      <c r="Z105" s="24"/>
      <c r="AA105" s="22"/>
      <c r="AB105" s="79">
        <f t="shared" si="39"/>
        <v>43630.232453279445</v>
      </c>
      <c r="AC105" s="79">
        <f t="shared" si="40"/>
        <v>43630.149119946109</v>
      </c>
      <c r="AD105" s="25">
        <f t="shared" si="48"/>
        <v>2.5970366127803572</v>
      </c>
      <c r="AE105" s="79">
        <f t="shared" si="41"/>
        <v>43630.232453279445</v>
      </c>
      <c r="AF105" s="79">
        <f t="shared" si="42"/>
        <v>43630.149119946109</v>
      </c>
      <c r="AG105" s="25">
        <f t="shared" si="49"/>
        <v>2.5970366127803572</v>
      </c>
      <c r="AH105" s="14">
        <f t="shared" si="43"/>
        <v>1.6185931034481181E-3</v>
      </c>
      <c r="AI105" s="14">
        <f t="shared" si="44"/>
        <v>1.9423117241377415E-4</v>
      </c>
      <c r="AJ105" s="14">
        <f t="shared" si="50"/>
        <v>1.8128242758618923E-3</v>
      </c>
      <c r="AK105" s="29">
        <v>29</v>
      </c>
      <c r="AL105" s="30"/>
      <c r="AM105" s="6"/>
      <c r="AN105" s="31"/>
      <c r="AO105" s="6">
        <f t="shared" si="45"/>
        <v>27.2</v>
      </c>
      <c r="AP105" s="74">
        <f t="shared" si="46"/>
        <v>-4.0000000000000001E-3</v>
      </c>
    </row>
    <row r="106" spans="1:42" x14ac:dyDescent="0.3">
      <c r="C106" s="14"/>
      <c r="D106" s="14"/>
      <c r="E106" s="14"/>
      <c r="F106" s="34" t="s">
        <v>10</v>
      </c>
      <c r="G106" s="33">
        <f t="shared" si="1"/>
        <v>3.969412850565277</v>
      </c>
      <c r="H106" s="6">
        <v>1</v>
      </c>
      <c r="I106" s="86"/>
      <c r="J106" t="s">
        <v>164</v>
      </c>
      <c r="K106" s="6">
        <v>29.1</v>
      </c>
      <c r="L106" s="26">
        <f t="shared" si="59"/>
        <v>778.81338980354724</v>
      </c>
      <c r="M106" s="6">
        <f t="shared" si="18"/>
        <v>1253.3786560000001</v>
      </c>
      <c r="N106" s="6">
        <f t="shared" si="47"/>
        <v>5.2000000000000455</v>
      </c>
      <c r="O106" s="6">
        <f t="shared" si="52"/>
        <v>8.3685888000000741</v>
      </c>
      <c r="P106" s="6">
        <f t="shared" si="53"/>
        <v>151.54247594050742</v>
      </c>
      <c r="Q106" s="6">
        <f t="shared" si="38"/>
        <v>243.88397439999997</v>
      </c>
      <c r="R106" s="1">
        <v>5728</v>
      </c>
      <c r="S106" s="1">
        <v>548</v>
      </c>
      <c r="T106" s="1">
        <v>4</v>
      </c>
      <c r="U106" s="6">
        <f t="shared" si="14"/>
        <v>553</v>
      </c>
      <c r="V106" s="20">
        <v>1.4999999999999999E-2</v>
      </c>
      <c r="W106" s="20">
        <v>4.3999999999999997E-2</v>
      </c>
      <c r="X106" s="21" t="s">
        <v>45</v>
      </c>
      <c r="Y106" s="22">
        <f t="shared" si="57"/>
        <v>8.3333333333333329E-2</v>
      </c>
      <c r="Z106" s="24"/>
      <c r="AA106" s="22"/>
      <c r="AB106" s="79">
        <f t="shared" si="39"/>
        <v>43630.248725535443</v>
      </c>
      <c r="AC106" s="79">
        <f t="shared" si="40"/>
        <v>43630.165392202107</v>
      </c>
      <c r="AD106" s="25">
        <f t="shared" si="48"/>
        <v>2.6133088687784038</v>
      </c>
      <c r="AE106" s="79">
        <f t="shared" si="41"/>
        <v>43630.248725535443</v>
      </c>
      <c r="AF106" s="79">
        <f t="shared" si="42"/>
        <v>43630.165392202107</v>
      </c>
      <c r="AG106" s="25">
        <f t="shared" si="49"/>
        <v>2.6133088687784038</v>
      </c>
      <c r="AH106" s="14">
        <f t="shared" si="43"/>
        <v>1.4528800000000128E-2</v>
      </c>
      <c r="AI106" s="14">
        <f t="shared" si="44"/>
        <v>1.7434560000000154E-3</v>
      </c>
      <c r="AJ106" s="14">
        <f t="shared" si="50"/>
        <v>1.6272256000000145E-2</v>
      </c>
      <c r="AK106" s="29">
        <v>24</v>
      </c>
      <c r="AL106" s="30"/>
      <c r="AM106" s="6"/>
      <c r="AN106" s="31"/>
      <c r="AO106" s="6">
        <f t="shared" si="45"/>
        <v>19</v>
      </c>
      <c r="AP106" s="74">
        <f t="shared" si="46"/>
        <v>1.4999999999999999E-2</v>
      </c>
    </row>
    <row r="107" spans="1:42" x14ac:dyDescent="0.3">
      <c r="C107" s="14"/>
      <c r="D107" s="14"/>
      <c r="E107" s="14"/>
      <c r="F107" s="34" t="s">
        <v>65</v>
      </c>
      <c r="G107" s="33">
        <f t="shared" si="1"/>
        <v>4.2578072953037918</v>
      </c>
      <c r="H107" s="6">
        <v>1</v>
      </c>
      <c r="I107" s="84"/>
      <c r="J107" t="s">
        <v>165</v>
      </c>
      <c r="K107" s="6">
        <v>35.5</v>
      </c>
      <c r="L107" s="26">
        <f t="shared" si="59"/>
        <v>785.21338980354722</v>
      </c>
      <c r="M107" s="6">
        <f t="shared" si="18"/>
        <v>1263.6784576</v>
      </c>
      <c r="N107" s="6">
        <f t="shared" si="47"/>
        <v>6.3999999999999773</v>
      </c>
      <c r="O107" s="6">
        <f t="shared" si="52"/>
        <v>10.299801599999965</v>
      </c>
      <c r="P107" s="6">
        <f t="shared" si="53"/>
        <v>145.14247594050744</v>
      </c>
      <c r="Q107" s="6">
        <f t="shared" si="38"/>
        <v>233.5841728</v>
      </c>
      <c r="R107" s="1">
        <v>5024</v>
      </c>
      <c r="S107" s="1">
        <v>35</v>
      </c>
      <c r="T107" s="1">
        <v>729</v>
      </c>
      <c r="U107" s="6">
        <f t="shared" si="14"/>
        <v>-704</v>
      </c>
      <c r="V107" s="20">
        <v>-0.03</v>
      </c>
      <c r="W107" s="20">
        <v>1.0999999999999999E-2</v>
      </c>
      <c r="X107" s="21" t="s">
        <v>45</v>
      </c>
      <c r="Y107" s="22">
        <f t="shared" si="57"/>
        <v>8.3333333333333329E-2</v>
      </c>
      <c r="Z107" s="24"/>
      <c r="AA107" s="22"/>
      <c r="AB107" s="79">
        <f t="shared" si="39"/>
        <v>43630.26074197064</v>
      </c>
      <c r="AC107" s="79">
        <f t="shared" si="40"/>
        <v>43630.177408637304</v>
      </c>
      <c r="AD107" s="25">
        <f t="shared" si="48"/>
        <v>2.625325303975842</v>
      </c>
      <c r="AE107" s="79">
        <f t="shared" si="41"/>
        <v>43630.26074197064</v>
      </c>
      <c r="AF107" s="79">
        <f t="shared" si="42"/>
        <v>43630.177408637304</v>
      </c>
      <c r="AG107" s="25">
        <f t="shared" si="49"/>
        <v>2.625325303975842</v>
      </c>
      <c r="AH107" s="14">
        <f t="shared" si="43"/>
        <v>1.0728959999999963E-2</v>
      </c>
      <c r="AI107" s="14">
        <f t="shared" si="44"/>
        <v>1.2874751999999955E-3</v>
      </c>
      <c r="AJ107" s="14">
        <f t="shared" si="50"/>
        <v>1.2016435199999958E-2</v>
      </c>
      <c r="AK107" s="29">
        <v>40</v>
      </c>
      <c r="AL107" s="30"/>
      <c r="AM107" s="6"/>
      <c r="AN107" s="31"/>
      <c r="AO107" s="6">
        <f t="shared" si="45"/>
        <v>41.5</v>
      </c>
      <c r="AP107" s="74">
        <f t="shared" si="46"/>
        <v>-0.03</v>
      </c>
    </row>
    <row r="108" spans="1:42" x14ac:dyDescent="0.3">
      <c r="C108" s="14"/>
      <c r="D108" s="14"/>
      <c r="E108" s="14"/>
      <c r="G108" s="33">
        <f t="shared" si="1"/>
        <v>4.3154861843213439</v>
      </c>
      <c r="H108" s="6">
        <v>1</v>
      </c>
      <c r="I108" s="84"/>
      <c r="J108" t="s">
        <v>90</v>
      </c>
      <c r="K108" s="6">
        <v>36.299999999999997</v>
      </c>
      <c r="L108" s="26">
        <f t="shared" si="59"/>
        <v>786.01338980354717</v>
      </c>
      <c r="M108" s="6">
        <f t="shared" si="18"/>
        <v>1264.9659327999998</v>
      </c>
      <c r="N108" s="6">
        <f t="shared" si="47"/>
        <v>0.79999999999995453</v>
      </c>
      <c r="O108" s="6">
        <f t="shared" si="52"/>
        <v>1.287475199999927</v>
      </c>
      <c r="P108" s="6">
        <f t="shared" si="53"/>
        <v>144.34247594050748</v>
      </c>
      <c r="Q108" s="6">
        <f t="shared" si="38"/>
        <v>232.2966976000001</v>
      </c>
      <c r="R108" s="1">
        <v>5120</v>
      </c>
      <c r="S108" s="1">
        <v>142</v>
      </c>
      <c r="T108" s="1">
        <v>2</v>
      </c>
      <c r="U108" s="6">
        <f t="shared" si="14"/>
        <v>96</v>
      </c>
      <c r="V108" s="20">
        <v>3.0000000000000001E-3</v>
      </c>
      <c r="W108" s="20">
        <v>3.2000000000000001E-2</v>
      </c>
      <c r="X108" s="21" t="s">
        <v>45</v>
      </c>
      <c r="Y108" s="22">
        <f t="shared" si="57"/>
        <v>8.3333333333333329E-2</v>
      </c>
      <c r="Z108" s="24"/>
      <c r="AA108" s="22"/>
      <c r="AB108" s="79">
        <f t="shared" si="39"/>
        <v>43630.263145257682</v>
      </c>
      <c r="AC108" s="79">
        <f t="shared" si="40"/>
        <v>43630.179811924347</v>
      </c>
      <c r="AD108" s="25">
        <f t="shared" si="48"/>
        <v>2.62772859101824</v>
      </c>
      <c r="AE108" s="79">
        <f t="shared" si="41"/>
        <v>43630.263145257682</v>
      </c>
      <c r="AF108" s="79">
        <f t="shared" si="42"/>
        <v>43630.179811924347</v>
      </c>
      <c r="AG108" s="25">
        <f t="shared" si="49"/>
        <v>2.62772859101824</v>
      </c>
      <c r="AH108" s="14">
        <f t="shared" si="43"/>
        <v>2.1457919999998782E-3</v>
      </c>
      <c r="AI108" s="14">
        <f t="shared" si="44"/>
        <v>2.5749503999998537E-4</v>
      </c>
      <c r="AJ108" s="14">
        <f t="shared" si="50"/>
        <v>2.4032870399998637E-3</v>
      </c>
      <c r="AK108" s="29"/>
      <c r="AL108" s="30"/>
      <c r="AM108" s="6"/>
      <c r="AN108" s="31"/>
      <c r="AO108" s="6">
        <f t="shared" si="45"/>
        <v>23.8</v>
      </c>
      <c r="AP108" s="74">
        <f t="shared" si="46"/>
        <v>3.0000000000000001E-3</v>
      </c>
    </row>
    <row r="109" spans="1:42" x14ac:dyDescent="0.3">
      <c r="C109" s="14"/>
      <c r="D109" s="14"/>
      <c r="E109" s="14"/>
      <c r="F109" s="34" t="s">
        <v>10</v>
      </c>
      <c r="G109" s="33">
        <f t="shared" si="1"/>
        <v>4.3943440403672867</v>
      </c>
      <c r="H109" s="6">
        <v>1</v>
      </c>
      <c r="I109" s="84"/>
      <c r="J109" t="s">
        <v>166</v>
      </c>
      <c r="K109" s="6">
        <v>37</v>
      </c>
      <c r="L109" s="26">
        <f t="shared" si="59"/>
        <v>786.71338980354722</v>
      </c>
      <c r="M109" s="6">
        <f t="shared" si="18"/>
        <v>1266.0924735999999</v>
      </c>
      <c r="N109" s="6">
        <f t="shared" si="47"/>
        <v>0.70000000000004547</v>
      </c>
      <c r="O109" s="6">
        <f t="shared" si="52"/>
        <v>1.1265408000000732</v>
      </c>
      <c r="P109" s="6">
        <f t="shared" si="53"/>
        <v>143.64247594050744</v>
      </c>
      <c r="Q109" s="6">
        <f t="shared" si="38"/>
        <v>231.17015680000003</v>
      </c>
      <c r="R109" s="1">
        <v>5221</v>
      </c>
      <c r="S109" s="1">
        <v>92</v>
      </c>
      <c r="T109" s="1">
        <v>0</v>
      </c>
      <c r="U109" s="6">
        <f t="shared" si="14"/>
        <v>101</v>
      </c>
      <c r="V109" s="20">
        <v>3.9E-2</v>
      </c>
      <c r="W109" s="20">
        <v>4.7E-2</v>
      </c>
      <c r="X109" s="21" t="s">
        <v>45</v>
      </c>
      <c r="Y109" s="22">
        <f t="shared" si="57"/>
        <v>8.3333333333333329E-2</v>
      </c>
      <c r="Z109" s="24"/>
      <c r="AA109" s="22"/>
      <c r="AB109" s="79">
        <f t="shared" si="39"/>
        <v>43630.266431001684</v>
      </c>
      <c r="AC109" s="79">
        <f t="shared" si="40"/>
        <v>43630.183097668349</v>
      </c>
      <c r="AD109" s="25">
        <f t="shared" si="48"/>
        <v>2.6310143350201542</v>
      </c>
      <c r="AE109" s="79">
        <f t="shared" si="41"/>
        <v>43630.266431001684</v>
      </c>
      <c r="AF109" s="79">
        <f t="shared" si="42"/>
        <v>43630.183097668349</v>
      </c>
      <c r="AG109" s="25">
        <f t="shared" si="49"/>
        <v>2.6310143350201542</v>
      </c>
      <c r="AH109" s="14">
        <f t="shared" si="43"/>
        <v>2.9337000000001904E-3</v>
      </c>
      <c r="AI109" s="14">
        <f t="shared" si="44"/>
        <v>3.5204400000002286E-4</v>
      </c>
      <c r="AJ109" s="14">
        <f t="shared" si="50"/>
        <v>3.2857440000002131E-3</v>
      </c>
      <c r="AK109" s="29">
        <v>16</v>
      </c>
      <c r="AL109" s="30"/>
      <c r="AM109" s="6"/>
      <c r="AN109" s="31"/>
      <c r="AO109" s="6">
        <f t="shared" si="45"/>
        <v>9.4</v>
      </c>
      <c r="AP109" s="74">
        <f t="shared" si="46"/>
        <v>3.9E-2</v>
      </c>
    </row>
    <row r="110" spans="1:42" x14ac:dyDescent="0.3">
      <c r="C110" s="14"/>
      <c r="D110" s="14"/>
      <c r="E110" s="14"/>
      <c r="G110" s="33">
        <f t="shared" si="1"/>
        <v>4.4724508691579103</v>
      </c>
      <c r="H110" s="6">
        <v>1</v>
      </c>
      <c r="I110" s="84"/>
      <c r="J110" t="s">
        <v>167</v>
      </c>
      <c r="K110" s="6">
        <v>38.299999999999997</v>
      </c>
      <c r="L110" s="26">
        <f t="shared" si="59"/>
        <v>788.01338980354717</v>
      </c>
      <c r="M110" s="6">
        <f t="shared" si="18"/>
        <v>1268.1846207999999</v>
      </c>
      <c r="N110" s="6">
        <f t="shared" si="47"/>
        <v>1.2999999999999545</v>
      </c>
      <c r="O110" s="6">
        <f t="shared" si="52"/>
        <v>2.092147199999927</v>
      </c>
      <c r="P110" s="6">
        <f t="shared" si="53"/>
        <v>142.34247594050748</v>
      </c>
      <c r="Q110" s="6">
        <f t="shared" si="38"/>
        <v>229.07800960000009</v>
      </c>
      <c r="R110" s="1">
        <v>5168</v>
      </c>
      <c r="S110" s="1">
        <v>0</v>
      </c>
      <c r="T110" s="1">
        <v>38</v>
      </c>
      <c r="U110" s="6">
        <f t="shared" si="14"/>
        <v>-53</v>
      </c>
      <c r="V110" s="20">
        <v>-5.0000000000000001E-3</v>
      </c>
      <c r="W110" s="20">
        <v>-3.0000000000000001E-3</v>
      </c>
      <c r="X110" s="21" t="s">
        <v>45</v>
      </c>
      <c r="Y110" s="22">
        <f t="shared" si="57"/>
        <v>8.3333333333333329E-2</v>
      </c>
      <c r="Z110" s="24"/>
      <c r="AA110" s="22"/>
      <c r="AB110" s="79">
        <f t="shared" si="39"/>
        <v>43630.269685452884</v>
      </c>
      <c r="AC110" s="79">
        <f t="shared" si="40"/>
        <v>43630.186352119548</v>
      </c>
      <c r="AD110" s="25">
        <f t="shared" si="48"/>
        <v>2.6342687862197636</v>
      </c>
      <c r="AE110" s="79">
        <f t="shared" si="41"/>
        <v>43630.269685452884</v>
      </c>
      <c r="AF110" s="79">
        <f t="shared" si="42"/>
        <v>43630.186352119548</v>
      </c>
      <c r="AG110" s="25">
        <f t="shared" si="49"/>
        <v>2.6342687862197636</v>
      </c>
      <c r="AH110" s="14">
        <f t="shared" si="43"/>
        <v>2.9057599999998984E-3</v>
      </c>
      <c r="AI110" s="14">
        <f t="shared" si="44"/>
        <v>3.486911999999878E-4</v>
      </c>
      <c r="AJ110" s="14">
        <f t="shared" si="50"/>
        <v>3.2544511999998862E-3</v>
      </c>
      <c r="AK110" s="29">
        <v>30</v>
      </c>
      <c r="AL110" s="30"/>
      <c r="AM110" s="6"/>
      <c r="AN110" s="31"/>
      <c r="AO110" s="6">
        <f t="shared" si="45"/>
        <v>27.75</v>
      </c>
      <c r="AP110" s="74">
        <f t="shared" si="46"/>
        <v>-5.0000000000000001E-3</v>
      </c>
    </row>
    <row r="111" spans="1:42" x14ac:dyDescent="0.3">
      <c r="C111" s="14"/>
      <c r="D111" s="14"/>
      <c r="E111" s="14"/>
      <c r="F111" s="34" t="s">
        <v>65</v>
      </c>
      <c r="G111" s="33">
        <f t="shared" si="1"/>
        <v>4.6734950735117309</v>
      </c>
      <c r="H111" s="6">
        <v>1</v>
      </c>
      <c r="I111" s="86"/>
      <c r="J111" t="s">
        <v>168</v>
      </c>
      <c r="K111" s="6">
        <v>44.1</v>
      </c>
      <c r="L111" s="26">
        <f t="shared" si="59"/>
        <v>793.81338980354724</v>
      </c>
      <c r="M111" s="6">
        <f t="shared" si="18"/>
        <v>1277.518816</v>
      </c>
      <c r="N111" s="6">
        <f t="shared" si="47"/>
        <v>5.8000000000000682</v>
      </c>
      <c r="O111" s="6">
        <f t="shared" si="52"/>
        <v>9.33419520000011</v>
      </c>
      <c r="P111" s="6">
        <f t="shared" si="53"/>
        <v>136.54247594050742</v>
      </c>
      <c r="Q111" s="6">
        <f t="shared" si="38"/>
        <v>219.74381439999999</v>
      </c>
      <c r="R111" s="1">
        <v>4081</v>
      </c>
      <c r="S111" s="1">
        <v>26</v>
      </c>
      <c r="T111" s="1">
        <v>1128</v>
      </c>
      <c r="U111" s="6">
        <f t="shared" si="14"/>
        <v>-1087</v>
      </c>
      <c r="V111" s="20">
        <v>-0.04</v>
      </c>
      <c r="W111" s="20">
        <v>1.2E-2</v>
      </c>
      <c r="X111" s="21" t="s">
        <v>45</v>
      </c>
      <c r="Y111" s="22">
        <f t="shared" si="57"/>
        <v>8.3333333333333329E-2</v>
      </c>
      <c r="Z111" s="24"/>
      <c r="AA111" s="22"/>
      <c r="AB111" s="79">
        <f t="shared" si="39"/>
        <v>43630.278062294732</v>
      </c>
      <c r="AC111" s="79">
        <f t="shared" si="40"/>
        <v>43630.194728961396</v>
      </c>
      <c r="AD111" s="25">
        <f t="shared" si="48"/>
        <v>2.6426456280678394</v>
      </c>
      <c r="AE111" s="79">
        <f t="shared" si="41"/>
        <v>43630.278062294732</v>
      </c>
      <c r="AF111" s="79">
        <f t="shared" si="42"/>
        <v>43630.194728961396</v>
      </c>
      <c r="AG111" s="25">
        <f t="shared" si="49"/>
        <v>2.6426456280678394</v>
      </c>
      <c r="AH111" s="14">
        <f t="shared" si="43"/>
        <v>7.4793230769231653E-3</v>
      </c>
      <c r="AI111" s="14">
        <f t="shared" si="44"/>
        <v>8.975187692307798E-4</v>
      </c>
      <c r="AJ111" s="14">
        <f t="shared" si="50"/>
        <v>8.376841846153945E-3</v>
      </c>
      <c r="AK111" s="29">
        <v>52</v>
      </c>
      <c r="AL111" s="30"/>
      <c r="AM111" s="6"/>
      <c r="AN111" s="31"/>
      <c r="AO111" s="6">
        <f t="shared" si="45"/>
        <v>47</v>
      </c>
      <c r="AP111" s="74">
        <f t="shared" si="46"/>
        <v>-0.04</v>
      </c>
    </row>
    <row r="112" spans="1:42" x14ac:dyDescent="0.3">
      <c r="A112" t="s">
        <v>23</v>
      </c>
      <c r="B112">
        <v>1</v>
      </c>
      <c r="C112" s="14">
        <v>9.5833333333333326E-2</v>
      </c>
      <c r="D112" s="14">
        <f>SUM(AJ101:AJ112)</f>
        <v>0.10884037514681896</v>
      </c>
      <c r="E112" s="14">
        <f>AE112-AE100</f>
        <v>0.10884037514188094</v>
      </c>
      <c r="F112" s="34" t="s">
        <v>64</v>
      </c>
      <c r="G112" s="33">
        <f t="shared" si="1"/>
        <v>4.7410875214263797</v>
      </c>
      <c r="H112" s="6">
        <v>1</v>
      </c>
      <c r="I112" s="84"/>
      <c r="J112" t="s">
        <v>38</v>
      </c>
      <c r="K112" s="6">
        <v>44.7</v>
      </c>
      <c r="L112" s="26">
        <f t="shared" si="59"/>
        <v>794.41338980354726</v>
      </c>
      <c r="M112" s="6">
        <f t="shared" si="18"/>
        <v>1278.4844224000001</v>
      </c>
      <c r="N112" s="6">
        <f t="shared" si="47"/>
        <v>0.60000000000002274</v>
      </c>
      <c r="O112" s="6">
        <f t="shared" si="52"/>
        <v>0.96560640000003661</v>
      </c>
      <c r="P112" s="6">
        <f t="shared" si="53"/>
        <v>135.94247594050739</v>
      </c>
      <c r="Q112" s="6">
        <f t="shared" si="38"/>
        <v>218.77820799999995</v>
      </c>
      <c r="R112" s="1">
        <v>4186</v>
      </c>
      <c r="S112" s="1">
        <v>99</v>
      </c>
      <c r="T112" s="1">
        <v>0</v>
      </c>
      <c r="U112" s="6">
        <f t="shared" si="14"/>
        <v>105</v>
      </c>
      <c r="V112" s="20">
        <v>3.4000000000000002E-2</v>
      </c>
      <c r="W112" s="20">
        <v>0.06</v>
      </c>
      <c r="X112" s="21" t="s">
        <v>45</v>
      </c>
      <c r="Y112" s="22">
        <f t="shared" si="57"/>
        <v>8.3333333333333329E-2</v>
      </c>
      <c r="Z112" s="24"/>
      <c r="AA112" s="22"/>
      <c r="AB112" s="79">
        <f t="shared" si="39"/>
        <v>43630.280878646729</v>
      </c>
      <c r="AC112" s="79">
        <f t="shared" si="40"/>
        <v>43630.197545313393</v>
      </c>
      <c r="AD112" s="25">
        <f t="shared" si="48"/>
        <v>2.6454619800642831</v>
      </c>
      <c r="AE112" s="79">
        <f t="shared" si="41"/>
        <v>43630.280878646729</v>
      </c>
      <c r="AF112" s="79">
        <f t="shared" si="42"/>
        <v>43630.197545313393</v>
      </c>
      <c r="AG112" s="25">
        <f t="shared" si="49"/>
        <v>2.6454619800642831</v>
      </c>
      <c r="AH112" s="14">
        <f t="shared" si="43"/>
        <v>2.5146000000000955E-3</v>
      </c>
      <c r="AI112" s="14">
        <f t="shared" si="44"/>
        <v>3.0175200000001146E-4</v>
      </c>
      <c r="AJ112" s="14">
        <f t="shared" si="50"/>
        <v>2.816352000000107E-3</v>
      </c>
      <c r="AK112" s="29">
        <v>16</v>
      </c>
      <c r="AL112" s="30"/>
      <c r="AM112" s="6"/>
      <c r="AN112" s="31"/>
      <c r="AO112" s="6">
        <f t="shared" si="45"/>
        <v>11.399999999999999</v>
      </c>
      <c r="AP112" s="74">
        <f t="shared" si="46"/>
        <v>3.4000000000000002E-2</v>
      </c>
    </row>
    <row r="113" spans="1:42" x14ac:dyDescent="0.3">
      <c r="C113" s="14"/>
      <c r="D113" s="14"/>
      <c r="E113" s="14"/>
      <c r="F113" s="34"/>
      <c r="G113" s="33">
        <f t="shared" si="1"/>
        <v>5.1466422094381414</v>
      </c>
      <c r="H113" s="6">
        <v>1</v>
      </c>
      <c r="I113" s="84"/>
      <c r="J113" t="s">
        <v>212</v>
      </c>
      <c r="K113" s="6">
        <v>5.4</v>
      </c>
      <c r="L113" s="26">
        <f>L$112+K113</f>
        <v>799.81338980354724</v>
      </c>
      <c r="M113" s="6">
        <f t="shared" si="18"/>
        <v>1287.17488</v>
      </c>
      <c r="N113" s="6">
        <f t="shared" si="47"/>
        <v>5.3999999999999773</v>
      </c>
      <c r="O113" s="6">
        <f t="shared" si="52"/>
        <v>8.6904575999999647</v>
      </c>
      <c r="P113" s="6">
        <f t="shared" si="53"/>
        <v>130.54247594050742</v>
      </c>
      <c r="Q113" s="6">
        <f t="shared" si="38"/>
        <v>210.08775039999998</v>
      </c>
      <c r="R113" s="1">
        <v>4292</v>
      </c>
      <c r="S113" s="1">
        <v>418</v>
      </c>
      <c r="T113" s="1">
        <v>282</v>
      </c>
      <c r="U113" s="6">
        <f t="shared" si="14"/>
        <v>106</v>
      </c>
      <c r="V113" s="20">
        <v>0.01</v>
      </c>
      <c r="W113" s="20">
        <v>0.05</v>
      </c>
      <c r="X113" s="21" t="s">
        <v>45</v>
      </c>
      <c r="Y113" s="22">
        <f t="shared" si="57"/>
        <v>8.3333333333333329E-2</v>
      </c>
      <c r="Z113" s="24"/>
      <c r="AA113" s="22"/>
      <c r="AB113" s="79">
        <f t="shared" si="39"/>
        <v>43630.297776758729</v>
      </c>
      <c r="AC113" s="79">
        <f t="shared" si="40"/>
        <v>43630.214443425393</v>
      </c>
      <c r="AD113" s="25">
        <f t="shared" si="48"/>
        <v>2.6623600920647732</v>
      </c>
      <c r="AE113" s="79">
        <f t="shared" si="41"/>
        <v>43630.297776758729</v>
      </c>
      <c r="AF113" s="79">
        <f t="shared" si="42"/>
        <v>43630.214443425393</v>
      </c>
      <c r="AG113" s="25">
        <f t="shared" si="49"/>
        <v>2.6623600920647732</v>
      </c>
      <c r="AH113" s="14">
        <f t="shared" si="43"/>
        <v>1.5087599999999939E-2</v>
      </c>
      <c r="AI113" s="14">
        <f t="shared" si="44"/>
        <v>1.8105119999999926E-3</v>
      </c>
      <c r="AJ113" s="14">
        <f t="shared" si="50"/>
        <v>1.689811199999993E-2</v>
      </c>
      <c r="AK113" s="29">
        <v>24</v>
      </c>
      <c r="AL113" s="30"/>
      <c r="AM113" s="6"/>
      <c r="AN113" s="31"/>
      <c r="AO113" s="6">
        <f t="shared" si="45"/>
        <v>21</v>
      </c>
      <c r="AP113" s="74">
        <f t="shared" si="46"/>
        <v>0.01</v>
      </c>
    </row>
    <row r="114" spans="1:42" x14ac:dyDescent="0.3">
      <c r="C114" s="14"/>
      <c r="D114" s="14"/>
      <c r="E114" s="14"/>
      <c r="F114" s="34"/>
      <c r="G114" s="33">
        <f t="shared" si="1"/>
        <v>5.304357921355404</v>
      </c>
      <c r="H114" s="6">
        <v>1</v>
      </c>
      <c r="I114" s="84"/>
      <c r="J114" t="s">
        <v>208</v>
      </c>
      <c r="K114" s="6">
        <v>7.5</v>
      </c>
      <c r="L114" s="26">
        <f t="shared" ref="L114:L119" si="60">L$112+K114</f>
        <v>801.91338980354726</v>
      </c>
      <c r="M114" s="6">
        <f t="shared" si="18"/>
        <v>1290.5545024</v>
      </c>
      <c r="N114" s="6">
        <f t="shared" si="47"/>
        <v>2.1000000000000227</v>
      </c>
      <c r="O114" s="6">
        <f t="shared" si="52"/>
        <v>3.379622400000037</v>
      </c>
      <c r="P114" s="6">
        <f t="shared" si="53"/>
        <v>128.44247594050739</v>
      </c>
      <c r="Q114" s="6">
        <f t="shared" si="38"/>
        <v>206.70812799999993</v>
      </c>
      <c r="R114" s="1">
        <v>4639</v>
      </c>
      <c r="S114" s="1">
        <v>160</v>
      </c>
      <c r="T114" s="1">
        <v>12</v>
      </c>
      <c r="U114" s="6">
        <f t="shared" si="14"/>
        <v>347</v>
      </c>
      <c r="V114" s="20">
        <v>1.0999999999999999E-2</v>
      </c>
      <c r="W114" s="20">
        <v>3.7999999999999999E-2</v>
      </c>
      <c r="X114" s="21" t="s">
        <v>45</v>
      </c>
      <c r="Y114" s="22">
        <f t="shared" si="57"/>
        <v>8.3333333333333329E-2</v>
      </c>
      <c r="Z114" s="24"/>
      <c r="AA114" s="22"/>
      <c r="AB114" s="79">
        <f t="shared" si="39"/>
        <v>43630.304348246726</v>
      </c>
      <c r="AC114" s="79">
        <f t="shared" si="40"/>
        <v>43630.22101491339</v>
      </c>
      <c r="AD114" s="25">
        <f t="shared" si="48"/>
        <v>2.6689315800613258</v>
      </c>
      <c r="AE114" s="79">
        <f t="shared" si="41"/>
        <v>43630.304348246726</v>
      </c>
      <c r="AF114" s="79">
        <f t="shared" si="42"/>
        <v>43630.22101491339</v>
      </c>
      <c r="AG114" s="25">
        <f t="shared" si="49"/>
        <v>2.6689315800613258</v>
      </c>
      <c r="AH114" s="14">
        <f t="shared" si="43"/>
        <v>5.8674000000000642E-3</v>
      </c>
      <c r="AI114" s="14">
        <f t="shared" si="44"/>
        <v>7.0408800000000766E-4</v>
      </c>
      <c r="AJ114" s="14">
        <f t="shared" si="50"/>
        <v>6.5714880000000715E-3</v>
      </c>
      <c r="AK114" s="29">
        <v>24</v>
      </c>
      <c r="AL114" s="30"/>
      <c r="AM114" s="6"/>
      <c r="AN114" s="31"/>
      <c r="AO114" s="6">
        <f t="shared" si="45"/>
        <v>20.6</v>
      </c>
      <c r="AP114" s="74">
        <f t="shared" si="46"/>
        <v>1.0999999999999999E-2</v>
      </c>
    </row>
    <row r="115" spans="1:42" x14ac:dyDescent="0.3">
      <c r="C115" s="14"/>
      <c r="D115" s="14"/>
      <c r="E115" s="14"/>
      <c r="F115" s="34" t="s">
        <v>10</v>
      </c>
      <c r="G115" s="33">
        <f t="shared" si="1"/>
        <v>5.7222021453198977</v>
      </c>
      <c r="H115" s="6">
        <v>1</v>
      </c>
      <c r="I115" s="84"/>
      <c r="J115" t="s">
        <v>215</v>
      </c>
      <c r="K115" s="6">
        <v>12.6</v>
      </c>
      <c r="L115" s="26">
        <f t="shared" si="60"/>
        <v>807.01338980354728</v>
      </c>
      <c r="M115" s="6">
        <f t="shared" si="18"/>
        <v>1298.7621568000002</v>
      </c>
      <c r="N115" s="6">
        <f t="shared" si="47"/>
        <v>5.1000000000000227</v>
      </c>
      <c r="O115" s="6">
        <f t="shared" si="52"/>
        <v>8.2076544000000364</v>
      </c>
      <c r="P115" s="6">
        <f t="shared" si="53"/>
        <v>123.34247594050737</v>
      </c>
      <c r="Q115" s="6">
        <f t="shared" si="38"/>
        <v>198.50047359999991</v>
      </c>
      <c r="R115" s="1">
        <v>5150</v>
      </c>
      <c r="S115" s="1">
        <v>704</v>
      </c>
      <c r="T115" s="1">
        <v>10</v>
      </c>
      <c r="U115" s="6">
        <f t="shared" si="14"/>
        <v>511</v>
      </c>
      <c r="V115" s="20">
        <v>2.5999999999999999E-2</v>
      </c>
      <c r="W115" s="20">
        <v>4.7E-2</v>
      </c>
      <c r="X115" s="21" t="s">
        <v>45</v>
      </c>
      <c r="Y115" s="22">
        <f t="shared" si="57"/>
        <v>8.3333333333333329E-2</v>
      </c>
      <c r="Z115" s="24"/>
      <c r="AA115" s="22"/>
      <c r="AB115" s="79">
        <f t="shared" si="39"/>
        <v>43630.321758422724</v>
      </c>
      <c r="AC115" s="79">
        <f t="shared" si="40"/>
        <v>43630.238425089388</v>
      </c>
      <c r="AD115" s="25">
        <f t="shared" si="48"/>
        <v>2.6863417560598464</v>
      </c>
      <c r="AE115" s="79">
        <f t="shared" si="41"/>
        <v>43630.321758422724</v>
      </c>
      <c r="AF115" s="79">
        <f t="shared" si="42"/>
        <v>43630.238425089388</v>
      </c>
      <c r="AG115" s="25">
        <f t="shared" si="49"/>
        <v>2.6863417560598464</v>
      </c>
      <c r="AH115" s="14">
        <f t="shared" si="43"/>
        <v>1.5544800000000069E-2</v>
      </c>
      <c r="AI115" s="14">
        <f t="shared" si="44"/>
        <v>1.8653760000000082E-3</v>
      </c>
      <c r="AJ115" s="14">
        <f t="shared" si="50"/>
        <v>1.7410176000000076E-2</v>
      </c>
      <c r="AK115" s="29">
        <v>22</v>
      </c>
      <c r="AL115" s="30"/>
      <c r="AM115" s="6"/>
      <c r="AN115" s="31"/>
      <c r="AO115" s="6">
        <f t="shared" si="45"/>
        <v>14.6</v>
      </c>
      <c r="AP115" s="74">
        <f t="shared" si="46"/>
        <v>2.5999999999999999E-2</v>
      </c>
    </row>
    <row r="116" spans="1:42" x14ac:dyDescent="0.3">
      <c r="C116" s="14"/>
      <c r="D116" s="14"/>
      <c r="E116" s="14"/>
      <c r="F116" s="34" t="s">
        <v>11</v>
      </c>
      <c r="G116" s="33">
        <f t="shared" si="1"/>
        <v>5.9159671628731303</v>
      </c>
      <c r="H116" s="6">
        <v>1</v>
      </c>
      <c r="I116" s="86"/>
      <c r="J116" t="s">
        <v>209</v>
      </c>
      <c r="K116" s="6">
        <v>16.899999999999999</v>
      </c>
      <c r="L116" s="26">
        <f t="shared" si="60"/>
        <v>811.31338980354724</v>
      </c>
      <c r="M116" s="6">
        <f t="shared" si="18"/>
        <v>1305.6823360000001</v>
      </c>
      <c r="N116" s="6">
        <f t="shared" si="47"/>
        <v>4.2999999999999545</v>
      </c>
      <c r="O116" s="6">
        <f t="shared" si="52"/>
        <v>6.9201791999999269</v>
      </c>
      <c r="P116" s="6">
        <f t="shared" si="53"/>
        <v>119.04247594050742</v>
      </c>
      <c r="Q116" s="6">
        <f t="shared" si="38"/>
        <v>191.58029439999999</v>
      </c>
      <c r="R116" s="1">
        <v>4365</v>
      </c>
      <c r="S116" s="1">
        <v>27</v>
      </c>
      <c r="T116" s="1">
        <v>802</v>
      </c>
      <c r="U116" s="6">
        <f t="shared" si="14"/>
        <v>-785</v>
      </c>
      <c r="V116" s="20">
        <v>-0.04</v>
      </c>
      <c r="W116" s="20">
        <v>8.0000000000000002E-3</v>
      </c>
      <c r="X116" s="21" t="s">
        <v>45</v>
      </c>
      <c r="Y116" s="22">
        <f t="shared" si="57"/>
        <v>8.3333333333333329E-2</v>
      </c>
      <c r="Z116" s="24"/>
      <c r="AA116" s="22"/>
      <c r="AB116" s="79">
        <f t="shared" si="39"/>
        <v>43630.329831965122</v>
      </c>
      <c r="AC116" s="79">
        <f t="shared" si="40"/>
        <v>43630.246498631786</v>
      </c>
      <c r="AD116" s="25">
        <f t="shared" si="48"/>
        <v>2.6944152984578977</v>
      </c>
      <c r="AE116" s="79">
        <f t="shared" si="41"/>
        <v>43630.329831965122</v>
      </c>
      <c r="AF116" s="79">
        <f t="shared" si="42"/>
        <v>43630.246498631786</v>
      </c>
      <c r="AG116" s="25">
        <f t="shared" si="49"/>
        <v>2.6944152984578977</v>
      </c>
      <c r="AH116" s="14">
        <f t="shared" si="43"/>
        <v>7.2085199999999241E-3</v>
      </c>
      <c r="AI116" s="14">
        <f t="shared" si="44"/>
        <v>8.6502239999999083E-4</v>
      </c>
      <c r="AJ116" s="14">
        <f t="shared" si="50"/>
        <v>8.0735423999999147E-3</v>
      </c>
      <c r="AK116" s="29">
        <v>40</v>
      </c>
      <c r="AL116" s="30"/>
      <c r="AM116" s="6"/>
      <c r="AN116" s="31"/>
      <c r="AO116" s="6">
        <f t="shared" si="45"/>
        <v>47</v>
      </c>
      <c r="AP116" s="74">
        <f t="shared" si="46"/>
        <v>-0.04</v>
      </c>
    </row>
    <row r="117" spans="1:42" x14ac:dyDescent="0.3">
      <c r="C117" s="14"/>
      <c r="D117" s="14"/>
      <c r="E117" s="14"/>
      <c r="F117" s="34" t="s">
        <v>64</v>
      </c>
      <c r="G117" s="33">
        <f t="shared" si="1"/>
        <v>5.9852927505271509</v>
      </c>
      <c r="H117" s="6">
        <v>1</v>
      </c>
      <c r="I117" s="86"/>
      <c r="J117" t="s">
        <v>216</v>
      </c>
      <c r="K117" s="6">
        <v>17.399999999999999</v>
      </c>
      <c r="L117" s="26">
        <f t="shared" si="60"/>
        <v>811.81338980354724</v>
      </c>
      <c r="M117" s="6">
        <f t="shared" si="18"/>
        <v>1306.4870080000001</v>
      </c>
      <c r="N117" s="6">
        <f t="shared" si="47"/>
        <v>0.5</v>
      </c>
      <c r="O117" s="6">
        <f t="shared" si="52"/>
        <v>0.80467200000000005</v>
      </c>
      <c r="P117" s="6">
        <f t="shared" si="53"/>
        <v>118.54247594050742</v>
      </c>
      <c r="Q117" s="6">
        <f t="shared" si="38"/>
        <v>190.77562239999997</v>
      </c>
      <c r="R117" s="1">
        <v>4637</v>
      </c>
      <c r="S117" s="1">
        <v>229</v>
      </c>
      <c r="T117" s="1">
        <v>0</v>
      </c>
      <c r="U117" s="6">
        <f t="shared" si="14"/>
        <v>272</v>
      </c>
      <c r="V117" s="20">
        <v>8.5999999999999993E-2</v>
      </c>
      <c r="W117" s="20">
        <v>0.115</v>
      </c>
      <c r="X117" s="21" t="s">
        <v>45</v>
      </c>
      <c r="Y117" s="22">
        <f t="shared" si="57"/>
        <v>8.3333333333333329E-2</v>
      </c>
      <c r="Z117" s="24"/>
      <c r="AA117" s="22"/>
      <c r="AB117" s="79">
        <f t="shared" si="39"/>
        <v>43630.332720531274</v>
      </c>
      <c r="AC117" s="79">
        <f t="shared" si="40"/>
        <v>43630.249387197939</v>
      </c>
      <c r="AD117" s="25">
        <f t="shared" si="48"/>
        <v>2.6973038646101486</v>
      </c>
      <c r="AE117" s="79">
        <f t="shared" si="41"/>
        <v>43630.332720531274</v>
      </c>
      <c r="AF117" s="79">
        <f t="shared" si="42"/>
        <v>43630.249387197939</v>
      </c>
      <c r="AG117" s="25">
        <f t="shared" si="49"/>
        <v>2.6973038646101486</v>
      </c>
      <c r="AH117" s="14">
        <f t="shared" si="43"/>
        <v>2.5790769230769231E-3</v>
      </c>
      <c r="AI117" s="14">
        <f t="shared" si="44"/>
        <v>3.0948923076923074E-4</v>
      </c>
      <c r="AJ117" s="14">
        <f t="shared" si="50"/>
        <v>2.8885661538461537E-3</v>
      </c>
      <c r="AK117" s="29">
        <v>13</v>
      </c>
      <c r="AL117" s="30"/>
      <c r="AM117" s="6"/>
      <c r="AN117" s="31"/>
      <c r="AO117" s="6">
        <f t="shared" si="45"/>
        <v>-9.3999999999999986</v>
      </c>
      <c r="AP117" s="74">
        <f t="shared" si="46"/>
        <v>8.5999999999999993E-2</v>
      </c>
    </row>
    <row r="118" spans="1:42" x14ac:dyDescent="0.3">
      <c r="C118" s="14"/>
      <c r="D118" s="14"/>
      <c r="E118" s="14"/>
      <c r="F118" s="34"/>
      <c r="G118" s="33">
        <f t="shared" si="1"/>
        <v>6.0374693771009333</v>
      </c>
      <c r="H118" s="6">
        <v>1</v>
      </c>
      <c r="I118" s="86"/>
      <c r="J118" t="s">
        <v>210</v>
      </c>
      <c r="K118" s="6">
        <v>18.5</v>
      </c>
      <c r="L118" s="26">
        <f t="shared" si="60"/>
        <v>812.91338980354726</v>
      </c>
      <c r="M118" s="6">
        <f t="shared" si="18"/>
        <v>1308.2572864000001</v>
      </c>
      <c r="N118" s="6">
        <f t="shared" si="47"/>
        <v>1.1000000000000227</v>
      </c>
      <c r="O118" s="6">
        <f t="shared" si="52"/>
        <v>1.7702784000000367</v>
      </c>
      <c r="P118" s="6">
        <f t="shared" si="53"/>
        <v>117.44247594050739</v>
      </c>
      <c r="Q118" s="6">
        <f t="shared" si="38"/>
        <v>189.00534399999995</v>
      </c>
      <c r="R118" s="1">
        <v>4381</v>
      </c>
      <c r="S118" s="1">
        <v>20</v>
      </c>
      <c r="T118" s="1">
        <v>267</v>
      </c>
      <c r="U118" s="6">
        <f t="shared" si="14"/>
        <v>-256</v>
      </c>
      <c r="V118" s="20">
        <v>-2.1000000000000001E-2</v>
      </c>
      <c r="W118" s="20">
        <v>0.105</v>
      </c>
      <c r="X118" s="21" t="s">
        <v>45</v>
      </c>
      <c r="Y118" s="22">
        <f t="shared" si="57"/>
        <v>8.3333333333333329E-2</v>
      </c>
      <c r="Z118" s="24"/>
      <c r="AA118" s="22"/>
      <c r="AB118" s="79">
        <f t="shared" si="39"/>
        <v>43630.334894557382</v>
      </c>
      <c r="AC118" s="79">
        <f t="shared" si="40"/>
        <v>43630.251561224046</v>
      </c>
      <c r="AD118" s="25">
        <f t="shared" si="48"/>
        <v>2.6994778907173895</v>
      </c>
      <c r="AE118" s="79">
        <f t="shared" si="41"/>
        <v>43630.334894557382</v>
      </c>
      <c r="AF118" s="79">
        <f t="shared" si="42"/>
        <v>43630.251561224046</v>
      </c>
      <c r="AG118" s="25">
        <f t="shared" si="49"/>
        <v>2.6994778907173895</v>
      </c>
      <c r="AH118" s="14">
        <f t="shared" si="43"/>
        <v>1.9410947368421454E-3</v>
      </c>
      <c r="AI118" s="14">
        <f t="shared" si="44"/>
        <v>2.3293136842105744E-4</v>
      </c>
      <c r="AJ118" s="14">
        <f t="shared" si="50"/>
        <v>2.174026105263203E-3</v>
      </c>
      <c r="AK118" s="29">
        <v>38</v>
      </c>
      <c r="AL118" s="30"/>
      <c r="AM118" s="6"/>
      <c r="AN118" s="31"/>
      <c r="AO118" s="6">
        <f t="shared" si="45"/>
        <v>36.549999999999997</v>
      </c>
      <c r="AP118" s="74">
        <f t="shared" si="46"/>
        <v>-2.1000000000000001E-2</v>
      </c>
    </row>
    <row r="119" spans="1:42" x14ac:dyDescent="0.3">
      <c r="C119" s="14"/>
      <c r="D119" s="14"/>
      <c r="E119" s="14"/>
      <c r="F119" s="34"/>
      <c r="G119" s="33">
        <f t="shared" si="1"/>
        <v>6.4268018776201643</v>
      </c>
      <c r="H119" s="6">
        <v>1</v>
      </c>
      <c r="I119" s="87"/>
      <c r="J119" t="s">
        <v>211</v>
      </c>
      <c r="K119" s="6">
        <v>23.9</v>
      </c>
      <c r="L119" s="26">
        <f t="shared" si="60"/>
        <v>818.31338980354724</v>
      </c>
      <c r="M119" s="6">
        <f t="shared" si="18"/>
        <v>1316.9477440000001</v>
      </c>
      <c r="N119" s="6">
        <f t="shared" si="47"/>
        <v>5.3999999999999773</v>
      </c>
      <c r="O119" s="6">
        <f t="shared" si="52"/>
        <v>8.6904575999999647</v>
      </c>
      <c r="P119" s="6">
        <f t="shared" si="53"/>
        <v>112.04247594050742</v>
      </c>
      <c r="Q119" s="6">
        <f t="shared" si="38"/>
        <v>180.31488639999998</v>
      </c>
      <c r="R119" s="1">
        <v>4323</v>
      </c>
      <c r="S119" s="1">
        <v>168</v>
      </c>
      <c r="T119" s="1">
        <v>291</v>
      </c>
      <c r="U119" s="6">
        <f t="shared" si="14"/>
        <v>-58</v>
      </c>
      <c r="V119" s="20">
        <v>0</v>
      </c>
      <c r="W119" s="20">
        <v>0.105</v>
      </c>
      <c r="X119" s="21" t="s">
        <v>45</v>
      </c>
      <c r="Y119" s="22">
        <f t="shared" si="57"/>
        <v>8.3333333333333329E-2</v>
      </c>
      <c r="Z119" s="24"/>
      <c r="AA119" s="22"/>
      <c r="AB119" s="79">
        <f t="shared" si="39"/>
        <v>43630.351116744903</v>
      </c>
      <c r="AC119" s="79">
        <f t="shared" si="40"/>
        <v>43630.267783411568</v>
      </c>
      <c r="AD119" s="25">
        <f t="shared" si="48"/>
        <v>2.7157000782390242</v>
      </c>
      <c r="AE119" s="79">
        <f t="shared" si="41"/>
        <v>43630.351116744903</v>
      </c>
      <c r="AF119" s="79">
        <f t="shared" si="42"/>
        <v>43630.267783411568</v>
      </c>
      <c r="AG119" s="25">
        <f t="shared" si="49"/>
        <v>2.7157000782390242</v>
      </c>
      <c r="AH119" s="14">
        <f t="shared" si="43"/>
        <v>1.4484095999999941E-2</v>
      </c>
      <c r="AI119" s="14">
        <f t="shared" si="44"/>
        <v>1.7380915199999929E-3</v>
      </c>
      <c r="AJ119" s="14">
        <f t="shared" si="50"/>
        <v>1.6222187519999934E-2</v>
      </c>
      <c r="AK119" s="29"/>
      <c r="AL119" s="30"/>
      <c r="AM119" s="6"/>
      <c r="AN119" s="31"/>
      <c r="AO119" s="6">
        <f t="shared" si="45"/>
        <v>25</v>
      </c>
      <c r="AP119" s="74">
        <f t="shared" si="46"/>
        <v>0</v>
      </c>
    </row>
    <row r="120" spans="1:42" x14ac:dyDescent="0.3">
      <c r="A120" t="s">
        <v>24</v>
      </c>
      <c r="B120">
        <v>1</v>
      </c>
      <c r="C120" s="14">
        <v>9.3055555555555558E-2</v>
      </c>
      <c r="D120" s="14">
        <f>SUM(AH113:AH120)</f>
        <v>0.10413301432658556</v>
      </c>
      <c r="E120" s="14"/>
      <c r="F120" s="34" t="s">
        <v>213</v>
      </c>
      <c r="G120" s="33">
        <f t="shared" si="1"/>
        <v>7.5401829464826733</v>
      </c>
      <c r="H120" s="6">
        <v>1</v>
      </c>
      <c r="I120" s="87"/>
      <c r="J120" t="s">
        <v>39</v>
      </c>
      <c r="K120" s="6">
        <v>39.6</v>
      </c>
      <c r="L120" s="26">
        <v>833.75586574405463</v>
      </c>
      <c r="M120" s="6">
        <f t="shared" si="18"/>
        <v>1341.8</v>
      </c>
      <c r="N120" s="6">
        <f t="shared" si="47"/>
        <v>15.442475940507393</v>
      </c>
      <c r="O120" s="6">
        <f t="shared" si="52"/>
        <v>24.85225599999993</v>
      </c>
      <c r="P120" s="6">
        <f t="shared" si="53"/>
        <v>96.600000000000023</v>
      </c>
      <c r="Q120" s="6">
        <f t="shared" si="38"/>
        <v>155.46263040000005</v>
      </c>
      <c r="R120" s="1">
        <v>4459</v>
      </c>
      <c r="S120" s="1">
        <v>936</v>
      </c>
      <c r="T120" s="1">
        <v>796</v>
      </c>
      <c r="U120" s="6">
        <f t="shared" si="14"/>
        <v>136</v>
      </c>
      <c r="V120" s="20">
        <v>0</v>
      </c>
      <c r="W120" s="20">
        <v>7.0999999999999994E-2</v>
      </c>
      <c r="X120" s="21" t="s">
        <v>45</v>
      </c>
      <c r="Y120" s="22">
        <f t="shared" si="57"/>
        <v>8.3333333333333329E-2</v>
      </c>
      <c r="Z120" s="24"/>
      <c r="AA120" s="22"/>
      <c r="AB120" s="79">
        <f t="shared" si="39"/>
        <v>43630.397507622773</v>
      </c>
      <c r="AC120" s="79">
        <f t="shared" si="40"/>
        <v>43630.314174289437</v>
      </c>
      <c r="AD120" s="25">
        <f t="shared" si="48"/>
        <v>2.7620909561082954</v>
      </c>
      <c r="AE120" s="79">
        <f t="shared" si="41"/>
        <v>43630.397507622773</v>
      </c>
      <c r="AF120" s="79">
        <f t="shared" si="42"/>
        <v>43630.314174289437</v>
      </c>
      <c r="AG120" s="25">
        <f t="shared" si="49"/>
        <v>2.7620909561082954</v>
      </c>
      <c r="AH120" s="14">
        <f t="shared" si="43"/>
        <v>4.1420426666666545E-2</v>
      </c>
      <c r="AI120" s="14">
        <f t="shared" si="44"/>
        <v>4.9704511999999852E-3</v>
      </c>
      <c r="AJ120" s="14">
        <f t="shared" si="50"/>
        <v>4.6390877866666527E-2</v>
      </c>
      <c r="AK120" s="29">
        <v>25</v>
      </c>
      <c r="AL120" s="30"/>
      <c r="AM120" s="6"/>
      <c r="AN120" s="31"/>
      <c r="AO120" s="6">
        <f t="shared" si="45"/>
        <v>25</v>
      </c>
      <c r="AP120" s="74">
        <f t="shared" si="46"/>
        <v>0</v>
      </c>
    </row>
    <row r="121" spans="1:42" x14ac:dyDescent="0.3">
      <c r="C121" s="14"/>
      <c r="D121" s="14"/>
      <c r="E121" s="14"/>
      <c r="F121" s="34"/>
      <c r="G121" s="33">
        <f t="shared" si="1"/>
        <v>8.0520830859895796</v>
      </c>
      <c r="H121" s="6">
        <v>1</v>
      </c>
      <c r="I121" s="84"/>
      <c r="J121" t="s">
        <v>222</v>
      </c>
      <c r="K121" s="6">
        <v>7.1</v>
      </c>
      <c r="L121" s="26">
        <f>$L$120+K121</f>
        <v>840.85586574405465</v>
      </c>
      <c r="M121" s="6">
        <f t="shared" si="18"/>
        <v>1353.2263424</v>
      </c>
      <c r="N121" s="6">
        <f t="shared" si="47"/>
        <v>7.1000000000000227</v>
      </c>
      <c r="O121" s="6">
        <f t="shared" si="52"/>
        <v>11.426342400000037</v>
      </c>
      <c r="P121" s="6">
        <f t="shared" si="53"/>
        <v>89.5</v>
      </c>
      <c r="Q121" s="6">
        <f t="shared" si="38"/>
        <v>144.03628800000001</v>
      </c>
      <c r="R121" s="1">
        <v>4495</v>
      </c>
      <c r="S121" s="1">
        <v>289</v>
      </c>
      <c r="T121" s="1">
        <v>254</v>
      </c>
      <c r="U121" s="6">
        <f t="shared" si="14"/>
        <v>36</v>
      </c>
      <c r="V121" s="20">
        <v>2E-3</v>
      </c>
      <c r="W121" s="20">
        <v>0.03</v>
      </c>
      <c r="X121" s="21" t="s">
        <v>45</v>
      </c>
      <c r="Y121" s="22">
        <f t="shared" si="57"/>
        <v>8.3333333333333329E-2</v>
      </c>
      <c r="Z121" s="24"/>
      <c r="AA121" s="22"/>
      <c r="AB121" s="79">
        <f t="shared" si="39"/>
        <v>43630.418836795252</v>
      </c>
      <c r="AC121" s="79">
        <f t="shared" si="40"/>
        <v>43630.335503461916</v>
      </c>
      <c r="AD121" s="25">
        <f t="shared" si="48"/>
        <v>2.7834201285877498</v>
      </c>
      <c r="AE121" s="79">
        <f t="shared" si="41"/>
        <v>43630.418836795252</v>
      </c>
      <c r="AF121" s="79">
        <f t="shared" si="42"/>
        <v>43630.335503461916</v>
      </c>
      <c r="AG121" s="25">
        <f t="shared" si="49"/>
        <v>2.7834201285877498</v>
      </c>
      <c r="AH121" s="14">
        <f t="shared" si="43"/>
        <v>1.9043904000000059E-2</v>
      </c>
      <c r="AI121" s="14">
        <f t="shared" si="44"/>
        <v>2.2852684800000072E-3</v>
      </c>
      <c r="AJ121" s="14">
        <f t="shared" si="50"/>
        <v>2.1329172480000068E-2</v>
      </c>
      <c r="AK121" s="29"/>
      <c r="AL121" s="30"/>
      <c r="AM121" s="6"/>
      <c r="AN121" s="31"/>
      <c r="AO121" s="6">
        <f t="shared" si="45"/>
        <v>24.2</v>
      </c>
      <c r="AP121" s="74">
        <f t="shared" si="46"/>
        <v>2E-3</v>
      </c>
    </row>
    <row r="122" spans="1:42" x14ac:dyDescent="0.3">
      <c r="C122" s="14"/>
      <c r="D122" s="14"/>
      <c r="E122" s="14"/>
      <c r="F122" s="34"/>
      <c r="G122" s="33">
        <f t="shared" si="1"/>
        <v>8.2045993788633496</v>
      </c>
      <c r="H122" s="6">
        <v>1</v>
      </c>
      <c r="I122" s="84"/>
      <c r="J122" t="s">
        <v>217</v>
      </c>
      <c r="K122" s="6">
        <v>9.3000000000000007</v>
      </c>
      <c r="L122" s="26">
        <f t="shared" ref="L122:L127" si="61">$L$120+K122</f>
        <v>843.05586574405459</v>
      </c>
      <c r="M122" s="6">
        <f t="shared" si="18"/>
        <v>1356.7668991999999</v>
      </c>
      <c r="N122" s="6">
        <f t="shared" si="47"/>
        <v>2.1999999999999318</v>
      </c>
      <c r="O122" s="6">
        <f t="shared" si="52"/>
        <v>3.5405567999998904</v>
      </c>
      <c r="P122" s="6">
        <f t="shared" si="53"/>
        <v>87.300000000000068</v>
      </c>
      <c r="Q122" s="6">
        <f t="shared" si="38"/>
        <v>140.49573120000011</v>
      </c>
      <c r="R122" s="1">
        <v>4579</v>
      </c>
      <c r="S122" s="1">
        <v>142</v>
      </c>
      <c r="T122" s="1">
        <v>62</v>
      </c>
      <c r="U122" s="6">
        <f t="shared" si="14"/>
        <v>84</v>
      </c>
      <c r="V122" s="20">
        <v>8.0000000000000002E-3</v>
      </c>
      <c r="W122" s="20">
        <v>4.3999999999999997E-2</v>
      </c>
      <c r="X122" s="21" t="s">
        <v>45</v>
      </c>
      <c r="Y122" s="22">
        <f t="shared" si="57"/>
        <v>8.3333333333333329E-2</v>
      </c>
      <c r="Z122" s="24"/>
      <c r="AA122" s="22"/>
      <c r="AB122" s="79">
        <f t="shared" si="39"/>
        <v>43630.425191640788</v>
      </c>
      <c r="AC122" s="79">
        <f t="shared" si="40"/>
        <v>43630.341858307453</v>
      </c>
      <c r="AD122" s="25">
        <f t="shared" si="48"/>
        <v>2.7897749741241569</v>
      </c>
      <c r="AE122" s="79">
        <f t="shared" si="41"/>
        <v>43630.425191640788</v>
      </c>
      <c r="AF122" s="79">
        <f t="shared" si="42"/>
        <v>43630.341858307453</v>
      </c>
      <c r="AG122" s="25">
        <f t="shared" si="49"/>
        <v>2.7897749741241569</v>
      </c>
      <c r="AH122" s="14">
        <f t="shared" si="43"/>
        <v>5.673969230769055E-3</v>
      </c>
      <c r="AI122" s="14">
        <f t="shared" si="44"/>
        <v>6.8087630769228654E-4</v>
      </c>
      <c r="AJ122" s="14">
        <f t="shared" si="50"/>
        <v>6.3548455384613411E-3</v>
      </c>
      <c r="AK122" s="29">
        <v>26</v>
      </c>
      <c r="AL122" s="30"/>
      <c r="AM122" s="6"/>
      <c r="AN122" s="31"/>
      <c r="AO122" s="6">
        <f t="shared" si="45"/>
        <v>21.8</v>
      </c>
      <c r="AP122" s="74">
        <f t="shared" si="46"/>
        <v>8.0000000000000002E-3</v>
      </c>
    </row>
    <row r="123" spans="1:42" x14ac:dyDescent="0.3">
      <c r="C123" s="14"/>
      <c r="D123" s="14"/>
      <c r="E123" s="14"/>
      <c r="F123" s="34"/>
      <c r="G123" s="33">
        <f t="shared" si="1"/>
        <v>8.2537575228489004</v>
      </c>
      <c r="H123" s="6">
        <v>1</v>
      </c>
      <c r="I123" s="84"/>
      <c r="J123" t="s">
        <v>218</v>
      </c>
      <c r="K123" s="6">
        <v>9.9</v>
      </c>
      <c r="L123" s="26">
        <f t="shared" si="61"/>
        <v>843.65586574405461</v>
      </c>
      <c r="M123" s="6">
        <f t="shared" si="18"/>
        <v>1357.7325056</v>
      </c>
      <c r="N123" s="6">
        <f t="shared" si="47"/>
        <v>0.60000000000002274</v>
      </c>
      <c r="O123" s="6">
        <f t="shared" si="52"/>
        <v>0.96560640000003661</v>
      </c>
      <c r="P123" s="6">
        <f t="shared" si="53"/>
        <v>86.700000000000045</v>
      </c>
      <c r="Q123" s="6">
        <f t="shared" si="38"/>
        <v>139.5301248000001</v>
      </c>
      <c r="R123" s="1">
        <v>4787</v>
      </c>
      <c r="S123" s="1">
        <v>150</v>
      </c>
      <c r="T123" s="1">
        <v>0</v>
      </c>
      <c r="U123" s="6">
        <f t="shared" si="14"/>
        <v>208</v>
      </c>
      <c r="V123" s="20">
        <v>6.4000000000000001E-2</v>
      </c>
      <c r="W123" s="20">
        <v>9.7000000000000003E-2</v>
      </c>
      <c r="X123" s="21" t="s">
        <v>45</v>
      </c>
      <c r="Y123" s="22">
        <f t="shared" si="57"/>
        <v>8.3333333333333329E-2</v>
      </c>
      <c r="Z123" s="24"/>
      <c r="AA123" s="22"/>
      <c r="AB123" s="79">
        <f t="shared" si="39"/>
        <v>43630.427239896788</v>
      </c>
      <c r="AC123" s="79">
        <f t="shared" si="40"/>
        <v>43630.343906563452</v>
      </c>
      <c r="AD123" s="25">
        <f t="shared" si="48"/>
        <v>2.7918232301235548</v>
      </c>
      <c r="AE123" s="79">
        <f t="shared" si="41"/>
        <v>43630.427239896788</v>
      </c>
      <c r="AF123" s="79">
        <f t="shared" si="42"/>
        <v>43630.343906563452</v>
      </c>
      <c r="AG123" s="25">
        <f t="shared" si="49"/>
        <v>2.7918232301235548</v>
      </c>
      <c r="AH123" s="14">
        <f t="shared" si="43"/>
        <v>1.8288000000000694E-3</v>
      </c>
      <c r="AI123" s="14">
        <f t="shared" si="44"/>
        <v>2.1945600000000833E-4</v>
      </c>
      <c r="AJ123" s="14">
        <f t="shared" si="50"/>
        <v>2.0482560000000777E-3</v>
      </c>
      <c r="AK123" s="29">
        <v>22</v>
      </c>
      <c r="AL123" s="30"/>
      <c r="AM123" s="6"/>
      <c r="AN123" s="31"/>
      <c r="AO123" s="6">
        <f t="shared" si="45"/>
        <v>-0.60000000000000142</v>
      </c>
      <c r="AP123" s="74">
        <f t="shared" si="46"/>
        <v>6.4000000000000001E-2</v>
      </c>
    </row>
    <row r="124" spans="1:42" x14ac:dyDescent="0.3">
      <c r="C124" s="14"/>
      <c r="D124" s="14"/>
      <c r="E124" s="14"/>
      <c r="F124" s="34"/>
      <c r="G124" s="33">
        <f t="shared" si="1"/>
        <v>8.9747436348698102</v>
      </c>
      <c r="H124" s="6">
        <v>1</v>
      </c>
      <c r="I124" s="84"/>
      <c r="J124" t="s">
        <v>219</v>
      </c>
      <c r="K124" s="6">
        <v>19.899999999999999</v>
      </c>
      <c r="L124" s="26">
        <f t="shared" si="61"/>
        <v>853.65586574405461</v>
      </c>
      <c r="M124" s="6">
        <f t="shared" si="18"/>
        <v>1373.8259455999998</v>
      </c>
      <c r="N124" s="6">
        <f t="shared" si="47"/>
        <v>10</v>
      </c>
      <c r="O124" s="6">
        <f t="shared" si="52"/>
        <v>16.093440000000001</v>
      </c>
      <c r="P124" s="6">
        <f t="shared" si="53"/>
        <v>76.700000000000045</v>
      </c>
      <c r="Q124" s="6">
        <f t="shared" si="38"/>
        <v>123.43668480000008</v>
      </c>
      <c r="R124" s="1">
        <v>4876</v>
      </c>
      <c r="S124" s="1">
        <v>499</v>
      </c>
      <c r="T124" s="1">
        <v>393</v>
      </c>
      <c r="U124" s="6">
        <f t="shared" si="14"/>
        <v>89</v>
      </c>
      <c r="V124" s="20">
        <v>1E-3</v>
      </c>
      <c r="W124" s="20">
        <v>4.7E-2</v>
      </c>
      <c r="X124" s="21" t="s">
        <v>45</v>
      </c>
      <c r="Y124" s="22">
        <f t="shared" si="57"/>
        <v>8.3333333333333329E-2</v>
      </c>
      <c r="Z124" s="24"/>
      <c r="AA124" s="22"/>
      <c r="AB124" s="79">
        <f t="shared" si="39"/>
        <v>43630.457280984789</v>
      </c>
      <c r="AC124" s="79">
        <f t="shared" si="40"/>
        <v>43630.373947651453</v>
      </c>
      <c r="AD124" s="25">
        <f t="shared" si="48"/>
        <v>2.8218643181244261</v>
      </c>
      <c r="AE124" s="79">
        <f t="shared" si="41"/>
        <v>43630.457280984789</v>
      </c>
      <c r="AF124" s="79">
        <f t="shared" si="42"/>
        <v>43630.373947651453</v>
      </c>
      <c r="AG124" s="25">
        <f t="shared" si="49"/>
        <v>2.8218643181244261</v>
      </c>
      <c r="AH124" s="14">
        <f t="shared" si="43"/>
        <v>2.68224E-2</v>
      </c>
      <c r="AI124" s="14">
        <f t="shared" si="44"/>
        <v>3.2186879999999999E-3</v>
      </c>
      <c r="AJ124" s="14">
        <f t="shared" si="50"/>
        <v>3.0041088000000001E-2</v>
      </c>
      <c r="AK124" s="29"/>
      <c r="AL124" s="30"/>
      <c r="AM124" s="6"/>
      <c r="AN124" s="31"/>
      <c r="AO124" s="6">
        <f t="shared" si="45"/>
        <v>24.6</v>
      </c>
      <c r="AP124" s="74">
        <f t="shared" si="46"/>
        <v>1E-3</v>
      </c>
    </row>
    <row r="125" spans="1:42" x14ac:dyDescent="0.3">
      <c r="C125" s="14"/>
      <c r="D125" s="14"/>
      <c r="E125" s="14"/>
      <c r="F125" s="34"/>
      <c r="G125" s="33">
        <f t="shared" si="1"/>
        <v>9.7858530108933337</v>
      </c>
      <c r="H125" s="6"/>
      <c r="I125" s="84"/>
      <c r="J125" t="s">
        <v>220</v>
      </c>
      <c r="K125" s="6">
        <v>31.6</v>
      </c>
      <c r="L125" s="26">
        <f t="shared" si="61"/>
        <v>865.35586574405465</v>
      </c>
      <c r="M125" s="6">
        <f t="shared" si="18"/>
        <v>1392.6552704000001</v>
      </c>
      <c r="N125" s="6">
        <f t="shared" si="47"/>
        <v>11.700000000000045</v>
      </c>
      <c r="O125" s="6">
        <f t="shared" si="52"/>
        <v>18.829324800000073</v>
      </c>
      <c r="P125" s="6">
        <f t="shared" si="53"/>
        <v>65</v>
      </c>
      <c r="Q125" s="6">
        <f t="shared" si="38"/>
        <v>104.60736</v>
      </c>
      <c r="R125" s="1">
        <v>5380</v>
      </c>
      <c r="S125" s="1">
        <v>671</v>
      </c>
      <c r="T125" s="1">
        <v>160</v>
      </c>
      <c r="U125" s="6">
        <f t="shared" si="14"/>
        <v>504</v>
      </c>
      <c r="V125" s="20">
        <v>8.0000000000000002E-3</v>
      </c>
      <c r="W125" s="20">
        <v>4.1000000000000002E-2</v>
      </c>
      <c r="X125" s="21" t="s">
        <v>45</v>
      </c>
      <c r="Y125" s="22">
        <f t="shared" si="57"/>
        <v>8.3333333333333329E-2</v>
      </c>
      <c r="Z125" s="24"/>
      <c r="AA125" s="22"/>
      <c r="AB125" s="79">
        <f t="shared" si="39"/>
        <v>43630.49107720879</v>
      </c>
      <c r="AC125" s="79">
        <f t="shared" si="40"/>
        <v>43630.407743875454</v>
      </c>
      <c r="AD125" s="25">
        <f t="shared" si="48"/>
        <v>2.8556605421254062</v>
      </c>
      <c r="AE125" s="79">
        <f t="shared" si="41"/>
        <v>43630.49107720879</v>
      </c>
      <c r="AF125" s="79">
        <f t="shared" si="42"/>
        <v>43630.407743875454</v>
      </c>
      <c r="AG125" s="25">
        <f t="shared" si="49"/>
        <v>2.8556605421254062</v>
      </c>
      <c r="AH125" s="14">
        <f t="shared" si="43"/>
        <v>3.0175200000000114E-2</v>
      </c>
      <c r="AI125" s="14">
        <f t="shared" si="44"/>
        <v>3.6210240000000135E-3</v>
      </c>
      <c r="AJ125" s="14">
        <f t="shared" si="50"/>
        <v>3.3796224000000125E-2</v>
      </c>
      <c r="AK125" s="29">
        <v>26</v>
      </c>
      <c r="AL125" s="30"/>
      <c r="AM125" s="6"/>
      <c r="AN125" s="31"/>
      <c r="AO125" s="6">
        <f t="shared" si="45"/>
        <v>21.8</v>
      </c>
      <c r="AP125" s="74">
        <f t="shared" si="46"/>
        <v>8.0000000000000002E-3</v>
      </c>
    </row>
    <row r="126" spans="1:42" x14ac:dyDescent="0.3">
      <c r="C126" s="14"/>
      <c r="D126" s="14"/>
      <c r="E126" s="14"/>
      <c r="F126" s="34"/>
      <c r="G126" s="33">
        <f t="shared" si="1"/>
        <v>10.763343797356356</v>
      </c>
      <c r="H126" s="6"/>
      <c r="I126" s="84"/>
      <c r="J126" t="s">
        <v>221</v>
      </c>
      <c r="K126" s="6">
        <v>45.7</v>
      </c>
      <c r="L126" s="26">
        <f t="shared" si="61"/>
        <v>879.45586574405468</v>
      </c>
      <c r="M126" s="6">
        <f t="shared" si="18"/>
        <v>1415.3470208000001</v>
      </c>
      <c r="N126" s="6">
        <f t="shared" si="47"/>
        <v>14.100000000000023</v>
      </c>
      <c r="O126" s="6">
        <f t="shared" si="52"/>
        <v>22.691750400000039</v>
      </c>
      <c r="P126" s="6">
        <f t="shared" si="53"/>
        <v>50.899999999999977</v>
      </c>
      <c r="Q126" s="6">
        <f t="shared" si="38"/>
        <v>81.915609599999968</v>
      </c>
      <c r="R126" s="1">
        <v>5944</v>
      </c>
      <c r="S126" s="1">
        <v>1008</v>
      </c>
      <c r="T126" s="1">
        <v>446</v>
      </c>
      <c r="U126" s="6">
        <f t="shared" si="14"/>
        <v>564</v>
      </c>
      <c r="V126" s="20">
        <v>8.9999999999999993E-3</v>
      </c>
      <c r="W126" s="20">
        <v>6.2E-2</v>
      </c>
      <c r="X126" s="21" t="s">
        <v>45</v>
      </c>
      <c r="Y126" s="22">
        <f t="shared" si="57"/>
        <v>8.3333333333333329E-2</v>
      </c>
      <c r="Z126" s="24"/>
      <c r="AA126" s="22"/>
      <c r="AB126" s="79">
        <f t="shared" si="39"/>
        <v>43630.531805991559</v>
      </c>
      <c r="AC126" s="79">
        <f t="shared" si="40"/>
        <v>43630.448472658223</v>
      </c>
      <c r="AD126" s="25">
        <f t="shared" si="48"/>
        <v>2.8963893248946988</v>
      </c>
      <c r="AE126" s="79">
        <f t="shared" si="41"/>
        <v>43630.531805991559</v>
      </c>
      <c r="AF126" s="79">
        <f t="shared" si="42"/>
        <v>43630.448472658223</v>
      </c>
      <c r="AG126" s="25">
        <f t="shared" si="49"/>
        <v>2.8963893248946988</v>
      </c>
      <c r="AH126" s="14">
        <f t="shared" si="43"/>
        <v>3.6364984615384677E-2</v>
      </c>
      <c r="AI126" s="14">
        <f t="shared" si="44"/>
        <v>4.363798153846161E-3</v>
      </c>
      <c r="AJ126" s="14">
        <f t="shared" si="50"/>
        <v>4.0728782769230837E-2</v>
      </c>
      <c r="AK126" s="29">
        <v>26</v>
      </c>
      <c r="AL126" s="30"/>
      <c r="AM126" s="6"/>
      <c r="AN126" s="31"/>
      <c r="AO126" s="6">
        <f t="shared" si="45"/>
        <v>21.4</v>
      </c>
      <c r="AP126" s="74">
        <f t="shared" si="46"/>
        <v>8.9999999999999993E-3</v>
      </c>
    </row>
    <row r="127" spans="1:42" x14ac:dyDescent="0.3">
      <c r="A127" t="s">
        <v>25</v>
      </c>
      <c r="B127">
        <v>1</v>
      </c>
      <c r="C127" s="14">
        <v>0.11802083333333334</v>
      </c>
      <c r="D127" s="14">
        <f>SUM(AJ121:AJ127)</f>
        <v>0.27229691648000021</v>
      </c>
      <c r="E127" s="14"/>
      <c r="F127" s="34" t="s">
        <v>214</v>
      </c>
      <c r="G127" s="33">
        <f t="shared" si="1"/>
        <v>14.07530894188676</v>
      </c>
      <c r="H127" s="6"/>
      <c r="I127" s="84"/>
      <c r="J127" t="s">
        <v>40</v>
      </c>
      <c r="K127" s="6">
        <v>50.2</v>
      </c>
      <c r="L127" s="26">
        <f t="shared" si="61"/>
        <v>883.95586574405468</v>
      </c>
      <c r="M127" s="6">
        <f t="shared" si="18"/>
        <v>1422.5890687999999</v>
      </c>
      <c r="N127" s="6">
        <f t="shared" si="47"/>
        <v>4.5</v>
      </c>
      <c r="O127" s="6">
        <f t="shared" si="52"/>
        <v>7.2420480000000005</v>
      </c>
      <c r="P127" s="6">
        <f t="shared" si="53"/>
        <v>46.399999999999977</v>
      </c>
      <c r="Q127" s="6">
        <f t="shared" si="38"/>
        <v>74.673561599999971</v>
      </c>
      <c r="R127" s="1">
        <v>6166</v>
      </c>
      <c r="S127" s="1">
        <v>305</v>
      </c>
      <c r="T127" s="1">
        <v>85</v>
      </c>
      <c r="U127" s="6">
        <f t="shared" si="14"/>
        <v>222</v>
      </c>
      <c r="V127" s="20">
        <v>1.2999999999999999E-2</v>
      </c>
      <c r="W127" s="20">
        <v>3.9E-2</v>
      </c>
      <c r="X127" s="21" t="s">
        <v>45</v>
      </c>
      <c r="Y127" s="22">
        <f t="shared" si="57"/>
        <v>8.3333333333333329E-2</v>
      </c>
      <c r="Z127" s="24"/>
      <c r="AA127" s="22"/>
      <c r="AB127" s="79">
        <f t="shared" si="39"/>
        <v>43630.669804539248</v>
      </c>
      <c r="AC127" s="79">
        <f t="shared" si="40"/>
        <v>43630.586471205912</v>
      </c>
      <c r="AD127" s="25">
        <f t="shared" si="48"/>
        <v>3.0343878725834657</v>
      </c>
      <c r="AE127" s="79">
        <f t="shared" si="41"/>
        <v>43630.669804539248</v>
      </c>
      <c r="AF127" s="79">
        <f t="shared" si="42"/>
        <v>43630.586471205912</v>
      </c>
      <c r="AG127" s="25">
        <f t="shared" si="49"/>
        <v>3.0343878725834657</v>
      </c>
      <c r="AH127" s="14">
        <f t="shared" si="43"/>
        <v>1.1605846153846154E-2</v>
      </c>
      <c r="AI127" s="14">
        <f t="shared" si="44"/>
        <v>0.12639270153846155</v>
      </c>
      <c r="AJ127" s="14">
        <f t="shared" si="50"/>
        <v>0.13799854769230771</v>
      </c>
      <c r="AK127" s="29">
        <v>26</v>
      </c>
      <c r="AL127" s="30"/>
      <c r="AM127" s="6"/>
      <c r="AN127" s="31">
        <v>180</v>
      </c>
      <c r="AO127" s="6">
        <f t="shared" si="45"/>
        <v>19.8</v>
      </c>
      <c r="AP127" s="74">
        <f t="shared" si="46"/>
        <v>1.2999999999999999E-2</v>
      </c>
    </row>
    <row r="128" spans="1:42" x14ac:dyDescent="0.3">
      <c r="C128" s="14"/>
      <c r="D128" s="14"/>
      <c r="E128" s="14"/>
      <c r="F128" s="34"/>
      <c r="G128" s="33">
        <f t="shared" si="1"/>
        <v>14.709776720381342</v>
      </c>
      <c r="H128" s="6"/>
      <c r="I128" s="84"/>
      <c r="J128" t="s">
        <v>223</v>
      </c>
      <c r="K128" s="6">
        <v>8.8000000000000007</v>
      </c>
      <c r="L128" s="26">
        <f>L$127+K128</f>
        <v>892.75586574405463</v>
      </c>
      <c r="M128" s="6">
        <f t="shared" si="18"/>
        <v>1436.7512959999999</v>
      </c>
      <c r="N128" s="6">
        <f t="shared" si="47"/>
        <v>8.7999999999999545</v>
      </c>
      <c r="O128" s="6">
        <f t="shared" si="52"/>
        <v>14.162227199999927</v>
      </c>
      <c r="P128" s="6">
        <f t="shared" si="53"/>
        <v>37.600000000000023</v>
      </c>
      <c r="Q128" s="6">
        <f t="shared" si="38"/>
        <v>60.511334400000038</v>
      </c>
      <c r="R128" s="1">
        <v>6958</v>
      </c>
      <c r="S128" s="1">
        <v>878</v>
      </c>
      <c r="T128" s="1">
        <v>82</v>
      </c>
      <c r="U128" s="6">
        <f t="shared" si="14"/>
        <v>792</v>
      </c>
      <c r="V128" s="20">
        <v>1.2E-2</v>
      </c>
      <c r="W128" s="20">
        <v>8.2000000000000003E-2</v>
      </c>
      <c r="X128" s="21" t="s">
        <v>45</v>
      </c>
      <c r="Y128" s="22">
        <f t="shared" si="57"/>
        <v>8.3333333333333329E-2</v>
      </c>
      <c r="Z128" s="24"/>
      <c r="AA128" s="22"/>
      <c r="AB128" s="79">
        <f t="shared" si="39"/>
        <v>43630.696240696685</v>
      </c>
      <c r="AC128" s="79">
        <f t="shared" si="40"/>
        <v>43630.612907363349</v>
      </c>
      <c r="AD128" s="25">
        <f t="shared" si="48"/>
        <v>3.0608240300207399</v>
      </c>
      <c r="AE128" s="79">
        <f t="shared" si="41"/>
        <v>43630.696240696685</v>
      </c>
      <c r="AF128" s="79">
        <f t="shared" si="42"/>
        <v>43630.612907363349</v>
      </c>
      <c r="AG128" s="25">
        <f t="shared" si="49"/>
        <v>3.0608240300207399</v>
      </c>
      <c r="AH128" s="14">
        <f t="shared" si="43"/>
        <v>2.3603711999999877E-2</v>
      </c>
      <c r="AI128" s="14">
        <f t="shared" si="44"/>
        <v>2.8324454399999851E-3</v>
      </c>
      <c r="AJ128" s="14">
        <f t="shared" si="50"/>
        <v>2.6436157439999861E-2</v>
      </c>
      <c r="AK128" s="29">
        <v>25</v>
      </c>
      <c r="AL128" s="30"/>
      <c r="AM128" s="6"/>
      <c r="AN128" s="31"/>
      <c r="AO128" s="6">
        <f t="shared" si="45"/>
        <v>20.2</v>
      </c>
      <c r="AP128" s="74">
        <f t="shared" si="46"/>
        <v>1.2E-2</v>
      </c>
    </row>
    <row r="129" spans="1:42" x14ac:dyDescent="0.3">
      <c r="C129" s="14"/>
      <c r="D129" s="14"/>
      <c r="E129" s="14"/>
      <c r="F129" s="34"/>
      <c r="G129" s="33">
        <f t="shared" si="1"/>
        <v>14.864989008405246</v>
      </c>
      <c r="H129" s="6"/>
      <c r="I129" s="84"/>
      <c r="J129" t="s">
        <v>224</v>
      </c>
      <c r="K129" s="6">
        <v>11.9</v>
      </c>
      <c r="L129" s="26">
        <f t="shared" ref="L129:L136" si="62">L$127+K129</f>
        <v>895.85586574405465</v>
      </c>
      <c r="M129" s="6">
        <f t="shared" si="18"/>
        <v>1441.7402623999999</v>
      </c>
      <c r="N129" s="6">
        <f t="shared" si="47"/>
        <v>3.1000000000000227</v>
      </c>
      <c r="O129" s="6">
        <f t="shared" si="52"/>
        <v>4.9889664000000371</v>
      </c>
      <c r="P129" s="6">
        <f t="shared" si="53"/>
        <v>34.5</v>
      </c>
      <c r="Q129" s="6">
        <f t="shared" si="38"/>
        <v>55.522368</v>
      </c>
      <c r="R129" s="1">
        <v>6630</v>
      </c>
      <c r="S129" s="1">
        <v>5</v>
      </c>
      <c r="T129" s="1">
        <v>339</v>
      </c>
      <c r="U129" s="6">
        <f t="shared" ref="U129:U136" si="63">R129-R128</f>
        <v>-328</v>
      </c>
      <c r="V129" s="20">
        <v>-1.4999999999999999E-2</v>
      </c>
      <c r="W129" s="20">
        <v>1E-3</v>
      </c>
      <c r="X129" s="21" t="s">
        <v>45</v>
      </c>
      <c r="Y129" s="22">
        <f t="shared" si="57"/>
        <v>8.3333333333333329E-2</v>
      </c>
      <c r="Z129" s="24"/>
      <c r="AA129" s="22"/>
      <c r="AB129" s="79">
        <f t="shared" si="39"/>
        <v>43630.702707875353</v>
      </c>
      <c r="AC129" s="79">
        <f t="shared" si="40"/>
        <v>43630.619374542017</v>
      </c>
      <c r="AD129" s="25">
        <f t="shared" si="48"/>
        <v>3.0672912086884025</v>
      </c>
      <c r="AE129" s="79">
        <f t="shared" si="41"/>
        <v>43630.702707875353</v>
      </c>
      <c r="AF129" s="79">
        <f t="shared" si="42"/>
        <v>43630.619374542017</v>
      </c>
      <c r="AG129" s="25">
        <f t="shared" si="49"/>
        <v>3.0672912086884025</v>
      </c>
      <c r="AH129" s="14">
        <f t="shared" si="43"/>
        <v>5.7742666666667089E-3</v>
      </c>
      <c r="AI129" s="14">
        <f t="shared" si="44"/>
        <v>6.9291200000000505E-4</v>
      </c>
      <c r="AJ129" s="14">
        <f t="shared" si="50"/>
        <v>6.4671786666667137E-3</v>
      </c>
      <c r="AK129" s="29">
        <v>36</v>
      </c>
      <c r="AL129" s="30"/>
      <c r="AM129" s="6"/>
      <c r="AN129" s="31"/>
      <c r="AO129" s="6">
        <f t="shared" si="45"/>
        <v>33.25</v>
      </c>
      <c r="AP129" s="74">
        <f t="shared" si="46"/>
        <v>-1.4999999999999999E-2</v>
      </c>
    </row>
    <row r="130" spans="1:42" x14ac:dyDescent="0.3">
      <c r="C130" s="14"/>
      <c r="D130" s="14"/>
      <c r="E130" s="14"/>
      <c r="F130" s="34"/>
      <c r="G130" s="33">
        <f t="shared" si="1"/>
        <v>15.88638600037666</v>
      </c>
      <c r="H130" s="6"/>
      <c r="I130" s="84"/>
      <c r="J130" t="s">
        <v>226</v>
      </c>
      <c r="K130" s="6">
        <v>22.1</v>
      </c>
      <c r="L130" s="26">
        <f t="shared" si="62"/>
        <v>906.0558657440547</v>
      </c>
      <c r="M130" s="6">
        <f t="shared" si="18"/>
        <v>1458.1555712000002</v>
      </c>
      <c r="N130" s="6">
        <f t="shared" si="47"/>
        <v>10.200000000000045</v>
      </c>
      <c r="O130" s="6">
        <f t="shared" si="52"/>
        <v>16.415308800000073</v>
      </c>
      <c r="P130" s="6">
        <f t="shared" si="53"/>
        <v>24.299999999999955</v>
      </c>
      <c r="Q130" s="6">
        <f t="shared" si="38"/>
        <v>39.107059199999931</v>
      </c>
      <c r="R130" s="1">
        <v>7932</v>
      </c>
      <c r="S130" s="1">
        <v>1338</v>
      </c>
      <c r="T130" s="1">
        <v>54</v>
      </c>
      <c r="U130" s="6">
        <f t="shared" si="63"/>
        <v>1302</v>
      </c>
      <c r="V130" s="20">
        <v>2.7E-2</v>
      </c>
      <c r="W130" s="20">
        <v>7.5999999999999998E-2</v>
      </c>
      <c r="X130" s="21" t="s">
        <v>45</v>
      </c>
      <c r="Y130" s="22">
        <f t="shared" si="57"/>
        <v>8.3333333333333329E-2</v>
      </c>
      <c r="Z130" s="24"/>
      <c r="AA130" s="22"/>
      <c r="AB130" s="79">
        <f t="shared" si="39"/>
        <v>43630.745266083351</v>
      </c>
      <c r="AC130" s="79">
        <f t="shared" si="40"/>
        <v>43630.661932750016</v>
      </c>
      <c r="AD130" s="25">
        <f t="shared" si="48"/>
        <v>3.1098494166872115</v>
      </c>
      <c r="AE130" s="79">
        <f t="shared" si="41"/>
        <v>43630.745266083351</v>
      </c>
      <c r="AF130" s="79">
        <f t="shared" si="42"/>
        <v>43630.661932750016</v>
      </c>
      <c r="AG130" s="25">
        <f t="shared" si="49"/>
        <v>3.1098494166872115</v>
      </c>
      <c r="AH130" s="14">
        <f t="shared" si="43"/>
        <v>3.7998400000000168E-2</v>
      </c>
      <c r="AI130" s="14">
        <f t="shared" si="44"/>
        <v>4.5598080000000202E-3</v>
      </c>
      <c r="AJ130" s="14">
        <f t="shared" si="50"/>
        <v>4.2558208000000187E-2</v>
      </c>
      <c r="AK130" s="29">
        <v>18</v>
      </c>
      <c r="AL130" s="30"/>
      <c r="AM130" s="6"/>
      <c r="AN130" s="31"/>
      <c r="AO130" s="6">
        <f t="shared" si="45"/>
        <v>14.2</v>
      </c>
      <c r="AP130" s="74">
        <f t="shared" si="46"/>
        <v>2.7E-2</v>
      </c>
    </row>
    <row r="131" spans="1:42" x14ac:dyDescent="0.3">
      <c r="C131" s="14"/>
      <c r="D131" s="14"/>
      <c r="E131" s="14"/>
      <c r="F131" s="34"/>
      <c r="G131" s="33">
        <f t="shared" si="1"/>
        <v>16.02394256129628</v>
      </c>
      <c r="H131" s="6"/>
      <c r="I131" s="84"/>
      <c r="J131" t="s">
        <v>227</v>
      </c>
      <c r="K131" s="6">
        <v>25</v>
      </c>
      <c r="L131" s="26">
        <f t="shared" si="62"/>
        <v>908.95586574405468</v>
      </c>
      <c r="M131" s="6">
        <f t="shared" si="18"/>
        <v>1462.8226688</v>
      </c>
      <c r="N131" s="6">
        <f t="shared" si="47"/>
        <v>2.8999999999999773</v>
      </c>
      <c r="O131" s="6">
        <f t="shared" si="52"/>
        <v>4.6670975999999635</v>
      </c>
      <c r="P131" s="6">
        <f t="shared" si="53"/>
        <v>21.399999999999977</v>
      </c>
      <c r="Q131" s="6">
        <f t="shared" si="38"/>
        <v>34.439961599999968</v>
      </c>
      <c r="R131" s="1">
        <v>7954</v>
      </c>
      <c r="S131" s="1">
        <v>39</v>
      </c>
      <c r="T131" s="1">
        <v>408</v>
      </c>
      <c r="U131" s="6">
        <f t="shared" si="63"/>
        <v>22</v>
      </c>
      <c r="V131" s="20">
        <v>-2.5000000000000001E-2</v>
      </c>
      <c r="W131" s="20">
        <v>1.4E-2</v>
      </c>
      <c r="X131" s="21" t="s">
        <v>45</v>
      </c>
      <c r="Y131" s="22">
        <f t="shared" si="57"/>
        <v>8.3333333333333329E-2</v>
      </c>
      <c r="Z131" s="24"/>
      <c r="AA131" s="22"/>
      <c r="AB131" s="79">
        <f t="shared" si="39"/>
        <v>43630.750997606723</v>
      </c>
      <c r="AC131" s="79">
        <f t="shared" si="40"/>
        <v>43630.667664273387</v>
      </c>
      <c r="AD131" s="25">
        <f t="shared" si="48"/>
        <v>3.1155809400588623</v>
      </c>
      <c r="AE131" s="79">
        <f t="shared" si="41"/>
        <v>43630.750997606723</v>
      </c>
      <c r="AF131" s="79">
        <f t="shared" si="42"/>
        <v>43630.667664273387</v>
      </c>
      <c r="AG131" s="25">
        <f t="shared" si="49"/>
        <v>3.1155809400588623</v>
      </c>
      <c r="AH131" s="14">
        <f t="shared" si="43"/>
        <v>5.1174315789473289E-3</v>
      </c>
      <c r="AI131" s="14">
        <f t="shared" si="44"/>
        <v>6.1409178947367945E-4</v>
      </c>
      <c r="AJ131" s="14">
        <f t="shared" si="50"/>
        <v>5.7315233684210086E-3</v>
      </c>
      <c r="AK131" s="29">
        <v>38</v>
      </c>
      <c r="AL131" s="30"/>
      <c r="AM131" s="6"/>
      <c r="AN131" s="31"/>
      <c r="AO131" s="6">
        <f t="shared" si="45"/>
        <v>38.75</v>
      </c>
      <c r="AP131" s="74">
        <f t="shared" si="46"/>
        <v>-2.5000000000000001E-2</v>
      </c>
    </row>
    <row r="132" spans="1:42" x14ac:dyDescent="0.3">
      <c r="C132" s="14"/>
      <c r="D132" s="14"/>
      <c r="E132" s="14"/>
      <c r="F132" s="34"/>
      <c r="G132" s="33">
        <f t="shared" si="1"/>
        <v>16.304326049226802</v>
      </c>
      <c r="H132" s="6"/>
      <c r="I132" s="84"/>
      <c r="J132" t="s">
        <v>225</v>
      </c>
      <c r="K132" s="6">
        <v>30.6</v>
      </c>
      <c r="L132" s="26">
        <f t="shared" si="62"/>
        <v>914.5558657440547</v>
      </c>
      <c r="M132" s="6">
        <f t="shared" si="18"/>
        <v>1471.8349952000001</v>
      </c>
      <c r="N132" s="6">
        <f t="shared" si="47"/>
        <v>5.6000000000000227</v>
      </c>
      <c r="O132" s="6">
        <f t="shared" si="52"/>
        <v>9.0123264000000365</v>
      </c>
      <c r="P132" s="6">
        <f t="shared" si="53"/>
        <v>15.799999999999955</v>
      </c>
      <c r="Q132" s="6">
        <f t="shared" si="38"/>
        <v>25.42763519999993</v>
      </c>
      <c r="R132" s="1">
        <v>8418</v>
      </c>
      <c r="S132" s="1">
        <v>864</v>
      </c>
      <c r="T132" s="1">
        <v>37</v>
      </c>
      <c r="U132" s="6">
        <f t="shared" si="63"/>
        <v>464</v>
      </c>
      <c r="V132" s="20">
        <v>-1.4999999999999999E-2</v>
      </c>
      <c r="W132" s="20">
        <v>2.9000000000000001E-2</v>
      </c>
      <c r="X132" s="21" t="s">
        <v>45</v>
      </c>
      <c r="Y132" s="22">
        <f t="shared" si="57"/>
        <v>8.3333333333333329E-2</v>
      </c>
      <c r="Z132" s="24"/>
      <c r="AA132" s="22"/>
      <c r="AB132" s="79">
        <f t="shared" si="39"/>
        <v>43630.762680252054</v>
      </c>
      <c r="AC132" s="79">
        <f t="shared" si="40"/>
        <v>43630.679346918718</v>
      </c>
      <c r="AD132" s="25">
        <f t="shared" si="48"/>
        <v>3.1272635853893007</v>
      </c>
      <c r="AE132" s="79">
        <f t="shared" si="41"/>
        <v>43630.762680252054</v>
      </c>
      <c r="AF132" s="79">
        <f t="shared" si="42"/>
        <v>43630.679346918718</v>
      </c>
      <c r="AG132" s="25">
        <f t="shared" si="49"/>
        <v>3.1272635853893007</v>
      </c>
      <c r="AH132" s="14">
        <f t="shared" si="43"/>
        <v>1.0430933333333376E-2</v>
      </c>
      <c r="AI132" s="14">
        <f t="shared" si="44"/>
        <v>1.2517120000000051E-3</v>
      </c>
      <c r="AJ132" s="14">
        <f t="shared" si="50"/>
        <v>1.1682645333333382E-2</v>
      </c>
      <c r="AK132" s="29">
        <v>36</v>
      </c>
      <c r="AL132" s="30"/>
      <c r="AM132" s="6"/>
      <c r="AN132" s="31"/>
      <c r="AO132" s="6">
        <f t="shared" si="45"/>
        <v>33.25</v>
      </c>
      <c r="AP132" s="74">
        <f t="shared" si="46"/>
        <v>-1.4999999999999999E-2</v>
      </c>
    </row>
    <row r="133" spans="1:42" x14ac:dyDescent="0.3">
      <c r="C133" s="14"/>
      <c r="D133" s="14"/>
      <c r="E133" s="14"/>
      <c r="F133" s="34"/>
      <c r="G133" s="33">
        <f t="shared" si="1"/>
        <v>16.464545185212046</v>
      </c>
      <c r="H133" s="6"/>
      <c r="I133" s="84"/>
      <c r="J133" t="s">
        <v>228</v>
      </c>
      <c r="K133" s="6">
        <v>33.799999999999997</v>
      </c>
      <c r="L133" s="26">
        <f t="shared" si="62"/>
        <v>917.75586574405463</v>
      </c>
      <c r="M133" s="6">
        <f t="shared" si="18"/>
        <v>1476.9848959999999</v>
      </c>
      <c r="N133" s="6">
        <f t="shared" si="47"/>
        <v>3.1999999999999318</v>
      </c>
      <c r="O133" s="6">
        <f t="shared" si="52"/>
        <v>5.1499007999998909</v>
      </c>
      <c r="P133" s="6">
        <f t="shared" si="53"/>
        <v>12.600000000000023</v>
      </c>
      <c r="Q133" s="6">
        <f t="shared" si="38"/>
        <v>20.277734400000039</v>
      </c>
      <c r="R133" s="1">
        <v>8224</v>
      </c>
      <c r="S133" s="1">
        <v>90</v>
      </c>
      <c r="T133" s="1">
        <v>290</v>
      </c>
      <c r="U133" s="6">
        <f t="shared" si="63"/>
        <v>-194</v>
      </c>
      <c r="V133" s="20">
        <v>-1.2999999999999999E-2</v>
      </c>
      <c r="W133" s="20">
        <v>0.03</v>
      </c>
      <c r="X133" s="21" t="s">
        <v>45</v>
      </c>
      <c r="Y133" s="22">
        <f t="shared" si="57"/>
        <v>8.3333333333333329E-2</v>
      </c>
      <c r="Z133" s="24"/>
      <c r="AA133" s="22"/>
      <c r="AB133" s="79">
        <f t="shared" si="39"/>
        <v>43630.769356049386</v>
      </c>
      <c r="AC133" s="79">
        <f t="shared" si="40"/>
        <v>43630.686022716051</v>
      </c>
      <c r="AD133" s="25">
        <f t="shared" si="48"/>
        <v>3.1339393827220192</v>
      </c>
      <c r="AE133" s="79">
        <f t="shared" si="41"/>
        <v>43630.769356049386</v>
      </c>
      <c r="AF133" s="79">
        <f t="shared" si="42"/>
        <v>43630.686022716051</v>
      </c>
      <c r="AG133" s="25">
        <f t="shared" si="49"/>
        <v>3.1339393827220192</v>
      </c>
      <c r="AH133" s="14">
        <f t="shared" si="43"/>
        <v>5.9605333333332079E-3</v>
      </c>
      <c r="AI133" s="14">
        <f t="shared" si="44"/>
        <v>7.1526399999998489E-4</v>
      </c>
      <c r="AJ133" s="14">
        <f t="shared" si="50"/>
        <v>6.6757973333331925E-3</v>
      </c>
      <c r="AK133" s="29">
        <v>36</v>
      </c>
      <c r="AL133" s="30"/>
      <c r="AM133" s="6"/>
      <c r="AN133" s="31"/>
      <c r="AO133" s="6">
        <f t="shared" si="45"/>
        <v>32.15</v>
      </c>
      <c r="AP133" s="74">
        <f t="shared" si="46"/>
        <v>-1.2999999999999999E-2</v>
      </c>
    </row>
    <row r="134" spans="1:42" x14ac:dyDescent="0.3">
      <c r="C134" s="14"/>
      <c r="D134" s="14"/>
      <c r="E134" s="14"/>
      <c r="F134" s="34"/>
      <c r="G134" s="33">
        <f t="shared" si="1"/>
        <v>16.901643015677109</v>
      </c>
      <c r="H134" s="6"/>
      <c r="I134" s="84"/>
      <c r="J134" t="s">
        <v>229</v>
      </c>
      <c r="K134" s="6">
        <v>43.5</v>
      </c>
      <c r="L134" s="26">
        <f t="shared" si="62"/>
        <v>927.45586574405468</v>
      </c>
      <c r="M134" s="6">
        <f t="shared" si="18"/>
        <v>1492.5955328</v>
      </c>
      <c r="N134" s="6">
        <f t="shared" si="47"/>
        <v>9.7000000000000455</v>
      </c>
      <c r="O134" s="6">
        <f t="shared" si="52"/>
        <v>15.610636800000075</v>
      </c>
      <c r="P134" s="6">
        <f t="shared" si="53"/>
        <v>2.8999999999999773</v>
      </c>
      <c r="Q134" s="6">
        <f t="shared" si="38"/>
        <v>4.6670975999999635</v>
      </c>
      <c r="R134" s="1">
        <v>6482</v>
      </c>
      <c r="S134" s="1">
        <v>15</v>
      </c>
      <c r="T134" s="1">
        <v>1747</v>
      </c>
      <c r="U134" s="6">
        <f t="shared" si="63"/>
        <v>-1742</v>
      </c>
      <c r="V134" s="20">
        <v>-3.1E-2</v>
      </c>
      <c r="W134" s="20">
        <v>1.4E-2</v>
      </c>
      <c r="X134" s="21" t="s">
        <v>45</v>
      </c>
      <c r="Y134" s="22">
        <f t="shared" si="57"/>
        <v>8.3333333333333329E-2</v>
      </c>
      <c r="Z134" s="24"/>
      <c r="AA134" s="22"/>
      <c r="AB134" s="79">
        <f t="shared" ref="AB134:AB136" si="64">AB133+AJ134</f>
        <v>43630.787568458989</v>
      </c>
      <c r="AC134" s="79">
        <f t="shared" ref="AC134:AC136" si="65">AB134-Y134</f>
        <v>43630.704235125653</v>
      </c>
      <c r="AD134" s="25">
        <f t="shared" si="48"/>
        <v>3.1521517923247302</v>
      </c>
      <c r="AE134" s="79">
        <f t="shared" ref="AE134:AE136" si="66">IF(ISBLANK(Z134),AE133+AJ134,Z134)</f>
        <v>43630.787568458989</v>
      </c>
      <c r="AF134" s="79">
        <f t="shared" ref="AF134:AF136" si="67">AE134-Y134</f>
        <v>43630.704235125653</v>
      </c>
      <c r="AG134" s="25">
        <f t="shared" si="49"/>
        <v>3.1521517923247302</v>
      </c>
      <c r="AH134" s="14">
        <f t="shared" ref="AH134:AH136" si="68">(O134/IF(ISBLANK(AK134),$AK$2,AK134))/24</f>
        <v>1.6261080000000077E-2</v>
      </c>
      <c r="AI134" s="14">
        <f t="shared" ref="AI134:AI136" si="69">(AM134+AN134)/24/60+AH134*IF(ISBLANK(AL134),$AL$2,AL134)</f>
        <v>1.9513296000000092E-3</v>
      </c>
      <c r="AJ134" s="14">
        <f t="shared" si="50"/>
        <v>1.8212409600000087E-2</v>
      </c>
      <c r="AK134" s="29">
        <v>40</v>
      </c>
      <c r="AL134" s="30"/>
      <c r="AM134" s="6"/>
      <c r="AN134" s="31"/>
      <c r="AO134" s="6">
        <f t="shared" ref="AO134:AO136" si="70">$AK$2-IF(V134&lt;0, 550, 400)*V134</f>
        <v>42.05</v>
      </c>
      <c r="AP134" s="74">
        <f t="shared" ref="AP134:AP136" si="71">V134</f>
        <v>-3.1E-2</v>
      </c>
    </row>
    <row r="135" spans="1:42" x14ac:dyDescent="0.3">
      <c r="C135" s="14"/>
      <c r="D135" s="14"/>
      <c r="E135" s="14"/>
      <c r="F135" s="34"/>
      <c r="G135" s="33">
        <f t="shared" si="1"/>
        <v>16.952112043567467</v>
      </c>
      <c r="H135" s="6"/>
      <c r="I135" s="84"/>
      <c r="J135" t="s">
        <v>202</v>
      </c>
      <c r="K135" s="6">
        <v>44.2</v>
      </c>
      <c r="L135" s="26">
        <f t="shared" si="62"/>
        <v>928.15586574405472</v>
      </c>
      <c r="M135" s="6">
        <f t="shared" si="18"/>
        <v>1493.7220736000002</v>
      </c>
      <c r="N135" s="6">
        <f t="shared" ref="N135:N136" si="72">L135-L134</f>
        <v>0.70000000000004547</v>
      </c>
      <c r="O135" s="6">
        <f t="shared" si="52"/>
        <v>1.1265408000000732</v>
      </c>
      <c r="P135" s="6">
        <f t="shared" si="53"/>
        <v>2.1999999999999318</v>
      </c>
      <c r="Q135" s="6">
        <f t="shared" si="38"/>
        <v>3.5405567999998904</v>
      </c>
      <c r="R135" s="1">
        <v>6472</v>
      </c>
      <c r="S135" s="1">
        <v>10</v>
      </c>
      <c r="T135" s="1">
        <v>11</v>
      </c>
      <c r="U135" s="6">
        <f t="shared" si="63"/>
        <v>-10</v>
      </c>
      <c r="V135" s="20">
        <v>0</v>
      </c>
      <c r="W135" s="20">
        <v>0</v>
      </c>
      <c r="X135" s="21" t="s">
        <v>45</v>
      </c>
      <c r="Y135" s="22">
        <f t="shared" si="57"/>
        <v>8.3333333333333329E-2</v>
      </c>
      <c r="Z135" s="24"/>
      <c r="AA135" s="22"/>
      <c r="AB135" s="79">
        <f t="shared" si="64"/>
        <v>43630.789671335151</v>
      </c>
      <c r="AC135" s="79">
        <f t="shared" si="65"/>
        <v>43630.706338001815</v>
      </c>
      <c r="AD135" s="25">
        <f t="shared" ref="AD135:AD136" si="73">AB135-AB$4</f>
        <v>3.1542546684868285</v>
      </c>
      <c r="AE135" s="79">
        <f t="shared" si="66"/>
        <v>43630.789671335151</v>
      </c>
      <c r="AF135" s="79">
        <f t="shared" si="67"/>
        <v>43630.706338001815</v>
      </c>
      <c r="AG135" s="25">
        <f t="shared" ref="AG135:AG136" si="74">AE135-AE$4</f>
        <v>3.1542546684868285</v>
      </c>
      <c r="AH135" s="14">
        <f t="shared" si="68"/>
        <v>1.8775680000001219E-3</v>
      </c>
      <c r="AI135" s="14">
        <f t="shared" si="69"/>
        <v>2.2530816000001461E-4</v>
      </c>
      <c r="AJ135" s="14">
        <f t="shared" ref="AJ135:AJ136" si="75">AH135+AI135</f>
        <v>2.1028761600001365E-3</v>
      </c>
      <c r="AK135" s="29"/>
      <c r="AL135" s="30"/>
      <c r="AM135" s="6"/>
      <c r="AN135" s="31"/>
      <c r="AO135" s="6">
        <f t="shared" si="70"/>
        <v>25</v>
      </c>
      <c r="AP135" s="74">
        <f t="shared" si="71"/>
        <v>0</v>
      </c>
    </row>
    <row r="136" spans="1:42" x14ac:dyDescent="0.3">
      <c r="A136" t="s">
        <v>26</v>
      </c>
      <c r="B136">
        <v>1</v>
      </c>
      <c r="C136" s="14">
        <v>0.10833333333333334</v>
      </c>
      <c r="D136" s="14">
        <f>SUM(AJ128:AJ136)</f>
        <v>0.13019341990175426</v>
      </c>
      <c r="E136" s="14"/>
      <c r="G136" s="33">
        <f t="shared" si="1"/>
        <v>17.199951019487344</v>
      </c>
      <c r="H136" s="6"/>
      <c r="I136" s="84"/>
      <c r="J136" t="s">
        <v>41</v>
      </c>
      <c r="K136" s="6">
        <v>46.4</v>
      </c>
      <c r="L136" s="26">
        <f t="shared" si="62"/>
        <v>930.35586574405465</v>
      </c>
      <c r="M136" s="6">
        <f t="shared" si="18"/>
        <v>1497.2626304</v>
      </c>
      <c r="N136" s="6">
        <f t="shared" si="72"/>
        <v>2.1999999999999318</v>
      </c>
      <c r="O136" s="6">
        <f t="shared" si="52"/>
        <v>3.5405567999998904</v>
      </c>
      <c r="P136" s="6">
        <f t="shared" si="53"/>
        <v>0</v>
      </c>
      <c r="Q136" s="6">
        <f t="shared" si="38"/>
        <v>0</v>
      </c>
      <c r="R136" s="1">
        <v>6851</v>
      </c>
      <c r="S136" s="1">
        <v>376</v>
      </c>
      <c r="T136" s="1">
        <v>2</v>
      </c>
      <c r="U136" s="6">
        <f t="shared" si="63"/>
        <v>379</v>
      </c>
      <c r="V136" s="20">
        <v>2.5999999999999999E-2</v>
      </c>
      <c r="W136" s="20">
        <v>7.3999999999999996E-2</v>
      </c>
      <c r="X136" s="21" t="s">
        <v>45</v>
      </c>
      <c r="Y136" s="22">
        <f t="shared" si="57"/>
        <v>8.3333333333333329E-2</v>
      </c>
      <c r="Z136" s="24"/>
      <c r="AA136" s="22"/>
      <c r="AB136" s="79">
        <f t="shared" si="64"/>
        <v>43630.799997959148</v>
      </c>
      <c r="AC136" s="79">
        <f t="shared" si="65"/>
        <v>43630.716664625812</v>
      </c>
      <c r="AD136" s="25">
        <f t="shared" si="73"/>
        <v>3.16458129248349</v>
      </c>
      <c r="AE136" s="79">
        <f t="shared" si="66"/>
        <v>43630.799997959148</v>
      </c>
      <c r="AF136" s="79">
        <f t="shared" si="67"/>
        <v>43630.716664625812</v>
      </c>
      <c r="AG136" s="25">
        <f t="shared" si="74"/>
        <v>3.16458129248349</v>
      </c>
      <c r="AH136" s="14">
        <f t="shared" si="68"/>
        <v>9.2201999999997151E-3</v>
      </c>
      <c r="AI136" s="14">
        <f t="shared" si="69"/>
        <v>1.1064239999999657E-3</v>
      </c>
      <c r="AJ136" s="14">
        <f t="shared" si="75"/>
        <v>1.032662399999968E-2</v>
      </c>
      <c r="AK136" s="29">
        <v>16</v>
      </c>
      <c r="AL136" s="30"/>
      <c r="AM136" s="6"/>
      <c r="AN136" s="31"/>
      <c r="AO136" s="6">
        <f t="shared" si="70"/>
        <v>14.6</v>
      </c>
      <c r="AP136" s="74">
        <f t="shared" si="71"/>
        <v>2.5999999999999999E-2</v>
      </c>
    </row>
    <row r="137" spans="1:42" x14ac:dyDescent="0.3">
      <c r="B137">
        <v>1</v>
      </c>
      <c r="L137" s="6"/>
      <c r="M137" s="6"/>
      <c r="N137" s="6"/>
      <c r="O137" s="6"/>
      <c r="P137" s="6"/>
      <c r="Q137" s="6"/>
      <c r="R137" s="6"/>
      <c r="S137" s="1"/>
      <c r="T137" s="1"/>
      <c r="U137" s="1"/>
      <c r="V137" s="20"/>
      <c r="W137" s="20"/>
      <c r="X137" s="21"/>
      <c r="Y137" s="20"/>
      <c r="Z137" s="20"/>
      <c r="AA137" s="20"/>
      <c r="AB137" s="20"/>
      <c r="AC137" s="20"/>
      <c r="AD137" s="20"/>
      <c r="AE137" s="20"/>
      <c r="AF137" s="20"/>
      <c r="AG137" s="20"/>
      <c r="AH137" s="14">
        <f>SUM(AH5:AH136)</f>
        <v>2.4350284266503328</v>
      </c>
      <c r="AI137" s="14">
        <f>SUM(AI5:AI136)</f>
        <v>0.73315779638392242</v>
      </c>
      <c r="AJ137" s="14">
        <f>SUM(AJ5:AJ136)</f>
        <v>3.1681862230342563</v>
      </c>
      <c r="AK137" s="14"/>
      <c r="AL137" s="14"/>
      <c r="AM137" s="14"/>
      <c r="AN137" s="14">
        <f>SUM(AN5:AN136)/60/24</f>
        <v>0.41666666666666669</v>
      </c>
    </row>
    <row r="138" spans="1:42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t="s">
        <v>4</v>
      </c>
      <c r="M138" s="6"/>
      <c r="N138" s="6"/>
      <c r="O138" s="6"/>
      <c r="P138" s="6"/>
      <c r="Q138" s="6"/>
      <c r="R138" s="6"/>
      <c r="S138" s="1"/>
      <c r="T138" s="1"/>
      <c r="U138" s="1"/>
      <c r="V138" s="20"/>
      <c r="W138" s="20"/>
      <c r="X138" s="21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</row>
    <row r="139" spans="1:42" x14ac:dyDescent="0.3">
      <c r="M139" s="6"/>
      <c r="N139" s="6"/>
      <c r="O139" s="6"/>
      <c r="P139" s="6"/>
      <c r="Q139" s="6"/>
      <c r="R139" s="6"/>
      <c r="S139" s="1"/>
      <c r="T139" s="1"/>
      <c r="U139" s="1"/>
      <c r="V139" s="20"/>
      <c r="W139" s="20"/>
      <c r="X139" s="21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42" x14ac:dyDescent="0.3">
      <c r="M140" s="6"/>
      <c r="N140" s="6"/>
      <c r="O140" s="6"/>
      <c r="P140" s="6"/>
      <c r="Q140" s="6"/>
      <c r="R140" s="6"/>
      <c r="S140" s="1"/>
      <c r="T140" s="1"/>
      <c r="U140" s="1"/>
      <c r="V140" s="20"/>
      <c r="W140" s="20"/>
      <c r="X140" s="21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</row>
    <row r="141" spans="1:42" x14ac:dyDescent="0.3">
      <c r="M141" s="6"/>
      <c r="N141" s="6"/>
      <c r="O141" s="6"/>
      <c r="P141" s="6"/>
      <c r="Q141" s="6"/>
      <c r="R141" s="6"/>
      <c r="S141" s="1"/>
      <c r="T141" s="1"/>
      <c r="U141" s="1"/>
      <c r="V141" s="20"/>
      <c r="W141" s="20"/>
      <c r="X141" s="21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42" x14ac:dyDescent="0.3">
      <c r="M142" s="6"/>
      <c r="N142" s="6"/>
      <c r="O142" s="6"/>
      <c r="P142" s="6"/>
      <c r="Q142" s="6"/>
      <c r="R142" s="6"/>
      <c r="S142" s="1"/>
      <c r="T142" s="1"/>
      <c r="U142" s="1"/>
      <c r="V142" s="20"/>
      <c r="W142" s="20"/>
      <c r="X142" s="21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</row>
    <row r="143" spans="1:42" x14ac:dyDescent="0.3">
      <c r="M143" s="6"/>
      <c r="N143" s="6"/>
      <c r="O143" s="6"/>
      <c r="P143" s="6"/>
      <c r="Q143" s="6"/>
      <c r="R143" s="6"/>
      <c r="S143" s="1"/>
      <c r="T143" s="1"/>
      <c r="U143" s="1"/>
      <c r="V143" s="20"/>
      <c r="W143" s="20"/>
      <c r="X143" s="21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</row>
    <row r="144" spans="1:42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M144" s="6"/>
      <c r="N144" s="6"/>
      <c r="O144" s="6"/>
      <c r="P144" s="6"/>
      <c r="Q144" s="6"/>
      <c r="R144" s="6"/>
      <c r="S144" s="1"/>
      <c r="T144" s="1"/>
      <c r="U144" s="1"/>
      <c r="V144" s="20"/>
      <c r="W144" s="20"/>
      <c r="X144" s="21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M145" s="6"/>
      <c r="N145" s="6"/>
      <c r="O145" s="6"/>
      <c r="P145" s="6"/>
      <c r="Q145" s="6"/>
      <c r="R145" s="6"/>
      <c r="S145" s="1"/>
      <c r="T145" s="1"/>
      <c r="U145" s="1"/>
      <c r="V145" s="20"/>
      <c r="W145" s="20"/>
      <c r="X145" s="21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</row>
    <row r="146" spans="1:36" x14ac:dyDescent="0.3">
      <c r="M146" s="6"/>
      <c r="N146" s="6"/>
      <c r="O146" s="6"/>
      <c r="P146" s="6"/>
      <c r="Q146" s="6"/>
      <c r="R146" s="6"/>
      <c r="S146" s="1"/>
      <c r="T146" s="1"/>
      <c r="U146" s="1"/>
      <c r="V146" s="20"/>
      <c r="W146" s="20"/>
      <c r="X146" s="21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</row>
    <row r="147" spans="1:36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L147" s="6"/>
      <c r="M147" s="6"/>
      <c r="N147" s="6"/>
      <c r="O147" s="6"/>
      <c r="P147" s="6"/>
      <c r="Q147" s="6"/>
      <c r="R147" s="6"/>
      <c r="S147" s="1"/>
      <c r="T147" s="1"/>
      <c r="U147" s="1"/>
      <c r="V147" s="20"/>
      <c r="W147" s="20"/>
      <c r="X147" s="21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</row>
    <row r="148" spans="1:36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M148" s="6"/>
      <c r="N148" s="6"/>
      <c r="O148" s="6"/>
      <c r="P148" s="6"/>
      <c r="Q148" s="6"/>
      <c r="R148" s="6"/>
      <c r="S148" s="1"/>
      <c r="T148" s="1"/>
      <c r="U148" s="1"/>
      <c r="V148" s="20"/>
      <c r="W148" s="20"/>
      <c r="X148" s="21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</row>
    <row r="149" spans="1:36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M149" s="6"/>
      <c r="N149" s="6"/>
      <c r="O149" s="6"/>
      <c r="P149" s="6"/>
      <c r="Q149" s="6"/>
      <c r="R149" s="6"/>
      <c r="S149" s="1"/>
      <c r="T149" s="1"/>
      <c r="U149" s="1"/>
      <c r="V149" s="20"/>
      <c r="W149" s="20"/>
      <c r="X149" s="21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L150" s="6"/>
      <c r="M150" s="6"/>
      <c r="N150" s="6"/>
      <c r="O150" s="6"/>
      <c r="P150" s="6"/>
      <c r="Q150" s="6"/>
      <c r="R150" s="6"/>
      <c r="S150" s="1"/>
      <c r="T150" s="1"/>
      <c r="U150" s="1"/>
      <c r="V150" s="20"/>
      <c r="W150" s="20"/>
      <c r="X150" s="21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</row>
    <row r="151" spans="1:36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M151" s="6"/>
      <c r="N151" s="6"/>
      <c r="O151" s="6"/>
      <c r="P151" s="6"/>
      <c r="Q151" s="6"/>
      <c r="R151" s="6"/>
      <c r="S151" s="1"/>
      <c r="T151" s="1"/>
      <c r="U151" s="1"/>
      <c r="V151" s="20"/>
      <c r="W151" s="20"/>
      <c r="X151" s="21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</row>
    <row r="152" spans="1:36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M152" s="6"/>
      <c r="N152" s="6"/>
      <c r="O152" s="6"/>
      <c r="P152" s="6"/>
      <c r="Q152" s="6"/>
      <c r="R152" s="6"/>
      <c r="S152" s="1"/>
      <c r="T152" s="1"/>
      <c r="U152" s="1"/>
      <c r="V152" s="20"/>
      <c r="W152" s="20"/>
      <c r="X152" s="21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M153" s="6"/>
      <c r="N153" s="6"/>
      <c r="O153" s="6"/>
      <c r="P153" s="6"/>
      <c r="Q153" s="6"/>
      <c r="R153" s="6"/>
      <c r="S153" s="1"/>
      <c r="T153" s="1"/>
      <c r="U153" s="1"/>
      <c r="V153" s="20"/>
      <c r="W153" s="20"/>
      <c r="X153" s="21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</row>
    <row r="154" spans="1:36" x14ac:dyDescent="0.3">
      <c r="L154" s="6"/>
      <c r="M154" s="6"/>
      <c r="N154" s="6"/>
      <c r="O154" s="6"/>
      <c r="P154" s="6"/>
      <c r="Q154" s="6"/>
      <c r="R154" s="6"/>
      <c r="S154" s="1"/>
      <c r="T154" s="1"/>
      <c r="U154" s="1"/>
      <c r="V154" s="20"/>
      <c r="W154" s="20"/>
      <c r="X154" s="21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</row>
    <row r="155" spans="1:36" x14ac:dyDescent="0.3">
      <c r="L155" s="6"/>
      <c r="M155" s="6"/>
      <c r="N155" s="6"/>
      <c r="O155" s="6"/>
      <c r="P155" s="6"/>
      <c r="Q155" s="6"/>
      <c r="R155" s="6"/>
      <c r="S155" s="1"/>
      <c r="T155" s="1"/>
      <c r="U155" s="1"/>
      <c r="V155" s="20"/>
      <c r="W155" s="20"/>
      <c r="X155" s="21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</row>
    <row r="156" spans="1:36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L156" s="6"/>
      <c r="M156" s="6"/>
      <c r="N156" s="6"/>
      <c r="O156" s="6"/>
      <c r="P156" s="6"/>
      <c r="Q156" s="6"/>
      <c r="R156" s="6"/>
      <c r="S156" s="1"/>
      <c r="T156" s="1"/>
      <c r="U156" s="1"/>
      <c r="V156" s="20"/>
      <c r="W156" s="20"/>
      <c r="X156" s="21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</row>
    <row r="157" spans="1:36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L157" s="6"/>
      <c r="M157" s="6"/>
      <c r="N157" s="6"/>
      <c r="O157" s="6"/>
      <c r="P157" s="6"/>
      <c r="Q157" s="6"/>
      <c r="R157" s="6"/>
      <c r="S157" s="1"/>
      <c r="T157" s="1"/>
      <c r="U157" s="1"/>
      <c r="V157" s="20"/>
      <c r="W157" s="20"/>
      <c r="X157" s="21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x14ac:dyDescent="0.3">
      <c r="L158" s="6"/>
      <c r="M158" s="6"/>
      <c r="N158" s="6"/>
      <c r="O158" s="6"/>
      <c r="P158" s="6"/>
      <c r="Q158" s="6"/>
      <c r="R158" s="6"/>
      <c r="S158" s="1"/>
      <c r="T158" s="1"/>
      <c r="U158" s="1"/>
      <c r="V158" s="20"/>
      <c r="W158" s="20"/>
      <c r="X158" s="21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</row>
    <row r="159" spans="1:36" x14ac:dyDescent="0.3">
      <c r="M159" s="6"/>
      <c r="N159" s="6"/>
      <c r="O159" s="6"/>
      <c r="P159" s="6"/>
      <c r="Q159" s="6"/>
      <c r="R159" s="6"/>
      <c r="S159" s="1"/>
      <c r="T159" s="1"/>
      <c r="U159" s="1"/>
      <c r="V159" s="20"/>
      <c r="W159" s="20"/>
      <c r="X159" s="21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</row>
    <row r="160" spans="1:36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L160" s="6"/>
      <c r="M160" s="6"/>
      <c r="N160" s="6"/>
      <c r="O160" s="6"/>
      <c r="P160" s="6"/>
      <c r="Q160" s="6"/>
      <c r="R160" s="6"/>
      <c r="S160" s="1"/>
      <c r="T160" s="1"/>
      <c r="U160" s="1"/>
      <c r="V160" s="20"/>
      <c r="W160" s="20"/>
      <c r="X160" s="21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2:36" x14ac:dyDescent="0.3">
      <c r="L161" s="6"/>
      <c r="M161" s="6"/>
      <c r="N161" s="6"/>
      <c r="O161" s="6"/>
      <c r="P161" s="6"/>
      <c r="Q161" s="6"/>
      <c r="R161" s="6"/>
      <c r="S161" s="1"/>
      <c r="T161" s="1"/>
      <c r="U161" s="1"/>
      <c r="V161" s="20"/>
      <c r="W161" s="20"/>
      <c r="X161" s="21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</row>
    <row r="162" spans="12:36" x14ac:dyDescent="0.3">
      <c r="L162" s="6"/>
      <c r="M162" s="6"/>
      <c r="N162" s="6"/>
      <c r="O162" s="6"/>
      <c r="P162" s="6"/>
      <c r="Q162" s="6"/>
      <c r="R162" s="6"/>
      <c r="S162" s="1"/>
      <c r="T162" s="1"/>
      <c r="U162" s="1"/>
      <c r="V162" s="20"/>
      <c r="W162" s="20"/>
      <c r="X162" s="21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</row>
    <row r="163" spans="12:36" x14ac:dyDescent="0.3">
      <c r="L163" s="6"/>
      <c r="M163" s="6"/>
      <c r="N163" s="6"/>
      <c r="O163" s="6"/>
      <c r="P163" s="6"/>
      <c r="Q163" s="6"/>
      <c r="R163" s="6"/>
      <c r="S163" s="1"/>
      <c r="T163" s="1"/>
      <c r="U163" s="1"/>
      <c r="V163" s="20"/>
      <c r="W163" s="20"/>
      <c r="X163" s="21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</row>
    <row r="164" spans="12:36" x14ac:dyDescent="0.3">
      <c r="M164" s="6"/>
      <c r="N164" s="6"/>
      <c r="O164" s="6"/>
      <c r="P164" s="6"/>
      <c r="Q164" s="6"/>
      <c r="R164" s="6"/>
      <c r="S164" s="1"/>
      <c r="T164" s="1"/>
      <c r="U164" s="1"/>
      <c r="V164" s="20"/>
      <c r="W164" s="20"/>
      <c r="X164" s="21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</row>
  </sheetData>
  <autoFilter ref="B1:B164" xr:uid="{00000000-0009-0000-0000-000000000000}"/>
  <mergeCells count="20">
    <mergeCell ref="Z1:AA1"/>
    <mergeCell ref="AB1:AD1"/>
    <mergeCell ref="AE1:AG1"/>
    <mergeCell ref="AH1:AJ1"/>
    <mergeCell ref="AL1:AN1"/>
    <mergeCell ref="C1:E1"/>
    <mergeCell ref="G1:G3"/>
    <mergeCell ref="H1:H3"/>
    <mergeCell ref="I1:I3"/>
    <mergeCell ref="X1:X3"/>
    <mergeCell ref="C2:C3"/>
    <mergeCell ref="D2:D3"/>
    <mergeCell ref="E2:E3"/>
    <mergeCell ref="L2:M2"/>
    <mergeCell ref="N2:O2"/>
    <mergeCell ref="Y1:Y3"/>
    <mergeCell ref="P2:Q2"/>
    <mergeCell ref="R2:U2"/>
    <mergeCell ref="V2:V3"/>
    <mergeCell ref="W2:W3"/>
  </mergeCells>
  <conditionalFormatting sqref="G4:G136">
    <cfRule type="cellIs" dxfId="22" priority="1" operator="greaterThan">
      <formula>19</formula>
    </cfRule>
    <cfRule type="cellIs" dxfId="21" priority="2" operator="lessThan">
      <formula>7</formula>
    </cfRule>
    <cfRule type="cellIs" dxfId="20" priority="3" operator="between">
      <formula>7</formula>
      <formula>19</formula>
    </cfRule>
  </conditionalFormatting>
  <pageMargins left="0.7" right="0.7" top="0.75" bottom="0.75" header="0.3" footer="0.3"/>
  <pageSetup scale="70" orientation="landscape" horizontalDpi="4294967293" verticalDpi="4294967293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8777C-B97E-4E7B-84FE-460C05A844E2}">
  <dimension ref="A1:R21"/>
  <sheetViews>
    <sheetView showGridLines="0" workbookViewId="0">
      <selection activeCell="L22" sqref="L22"/>
    </sheetView>
  </sheetViews>
  <sheetFormatPr defaultRowHeight="14.4" x14ac:dyDescent="0.3"/>
  <cols>
    <col min="1" max="1" width="7.44140625" customWidth="1"/>
    <col min="2" max="2" width="21.5546875" customWidth="1"/>
    <col min="3" max="3" width="26.44140625" customWidth="1"/>
    <col min="4" max="4" width="8.44140625" customWidth="1"/>
    <col min="5" max="5" width="9.77734375" customWidth="1"/>
    <col min="7" max="7" width="7.33203125" customWidth="1"/>
    <col min="8" max="8" width="14.44140625" customWidth="1"/>
    <col min="9" max="9" width="12.77734375" customWidth="1"/>
    <col min="10" max="10" width="10.6640625" customWidth="1"/>
    <col min="11" max="11" width="2.6640625" customWidth="1"/>
    <col min="12" max="12" width="14.109375" customWidth="1"/>
    <col min="13" max="13" width="13.33203125" customWidth="1"/>
    <col min="14" max="14" width="10.6640625" customWidth="1"/>
    <col min="15" max="15" width="2.6640625" customWidth="1"/>
    <col min="16" max="16" width="13.88671875" customWidth="1"/>
    <col min="17" max="17" width="13.33203125" customWidth="1"/>
    <col min="18" max="18" width="10.6640625" customWidth="1"/>
  </cols>
  <sheetData>
    <row r="1" spans="1:18" ht="14.4" customHeight="1" x14ac:dyDescent="0.3">
      <c r="A1" s="41"/>
      <c r="B1" s="42"/>
      <c r="C1" s="42"/>
      <c r="D1" s="42"/>
      <c r="E1" s="42"/>
      <c r="F1" s="42"/>
      <c r="G1" s="42"/>
      <c r="H1" s="113" t="s">
        <v>175</v>
      </c>
      <c r="I1" s="113"/>
      <c r="J1" s="113"/>
      <c r="K1" s="43"/>
      <c r="L1" s="106" t="s">
        <v>89</v>
      </c>
      <c r="M1" s="106"/>
      <c r="N1" s="106"/>
      <c r="O1" s="43"/>
      <c r="P1" s="114" t="s">
        <v>176</v>
      </c>
      <c r="Q1" s="114"/>
      <c r="R1" s="115"/>
    </row>
    <row r="2" spans="1:18" ht="57.6" customHeight="1" x14ac:dyDescent="0.3">
      <c r="A2" s="44"/>
      <c r="E2" s="90" t="s">
        <v>183</v>
      </c>
      <c r="F2" s="90"/>
      <c r="G2" s="107" t="s">
        <v>186</v>
      </c>
      <c r="H2" s="116" t="s">
        <v>272</v>
      </c>
      <c r="I2" s="116"/>
      <c r="J2" s="116"/>
      <c r="K2" s="37"/>
      <c r="L2" s="108" t="s">
        <v>271</v>
      </c>
      <c r="M2" s="108"/>
      <c r="N2" s="108"/>
      <c r="O2" s="37"/>
      <c r="P2" s="117" t="s">
        <v>273</v>
      </c>
      <c r="Q2" s="117"/>
      <c r="R2" s="118"/>
    </row>
    <row r="3" spans="1:18" x14ac:dyDescent="0.3">
      <c r="A3" s="104" t="s">
        <v>182</v>
      </c>
      <c r="B3" s="105"/>
      <c r="C3" s="105"/>
      <c r="D3" s="89" t="s">
        <v>275</v>
      </c>
      <c r="E3" s="82" t="s">
        <v>184</v>
      </c>
      <c r="F3" s="82" t="s">
        <v>185</v>
      </c>
      <c r="G3" s="107"/>
      <c r="H3" s="40" t="s">
        <v>51</v>
      </c>
      <c r="I3" s="40" t="s">
        <v>52</v>
      </c>
      <c r="J3" s="40" t="s">
        <v>3</v>
      </c>
      <c r="K3" s="46"/>
      <c r="L3" s="38" t="s">
        <v>51</v>
      </c>
      <c r="M3" s="38" t="s">
        <v>52</v>
      </c>
      <c r="N3" s="38" t="s">
        <v>3</v>
      </c>
      <c r="O3" s="46"/>
      <c r="P3" s="39" t="s">
        <v>51</v>
      </c>
      <c r="Q3" s="39" t="s">
        <v>52</v>
      </c>
      <c r="R3" s="47" t="s">
        <v>3</v>
      </c>
    </row>
    <row r="4" spans="1:18" x14ac:dyDescent="0.3">
      <c r="A4" s="71" t="s">
        <v>187</v>
      </c>
      <c r="B4" s="60" t="s">
        <v>188</v>
      </c>
      <c r="C4" s="60" t="s">
        <v>189</v>
      </c>
      <c r="D4" s="60"/>
      <c r="E4" s="61">
        <v>0</v>
      </c>
      <c r="F4" s="62">
        <v>930.5</v>
      </c>
      <c r="G4" s="63" t="s">
        <v>43</v>
      </c>
      <c r="H4" s="92">
        <v>43627.635416666664</v>
      </c>
      <c r="I4" s="92">
        <v>43627.510416666664</v>
      </c>
      <c r="J4" s="65">
        <v>0</v>
      </c>
      <c r="K4" s="66"/>
      <c r="L4" s="93">
        <v>43627.635416666664</v>
      </c>
      <c r="M4" s="93">
        <v>43627.510416666664</v>
      </c>
      <c r="N4" s="68">
        <v>0</v>
      </c>
      <c r="O4" s="69"/>
      <c r="P4" s="94">
        <v>43627.635416666664</v>
      </c>
      <c r="Q4" s="94">
        <v>43627.510416666664</v>
      </c>
      <c r="R4" s="72">
        <v>0</v>
      </c>
    </row>
    <row r="5" spans="1:18" x14ac:dyDescent="0.3">
      <c r="A5" s="71" t="s">
        <v>12</v>
      </c>
      <c r="B5" s="60" t="s">
        <v>27</v>
      </c>
      <c r="C5" s="60" t="s">
        <v>190</v>
      </c>
      <c r="D5" s="91">
        <f>E5-E4</f>
        <v>88.358983536148884</v>
      </c>
      <c r="E5" s="61">
        <v>88.358983536148884</v>
      </c>
      <c r="F5" s="62">
        <f t="shared" ref="F5:F18" si="0">930.5-E5</f>
        <v>842.14101646385109</v>
      </c>
      <c r="G5" s="63" t="s">
        <v>43</v>
      </c>
      <c r="H5" s="92">
        <v>43627.857390667705</v>
      </c>
      <c r="I5" s="92">
        <v>43627.732390667705</v>
      </c>
      <c r="J5" s="65">
        <v>0.22197400104050757</v>
      </c>
      <c r="K5" s="66"/>
      <c r="L5" s="93">
        <v>43627.870599351401</v>
      </c>
      <c r="M5" s="93">
        <v>43627.745599351401</v>
      </c>
      <c r="N5" s="68">
        <v>0.23518268473708304</v>
      </c>
      <c r="O5" s="69"/>
      <c r="P5" s="94">
        <v>43627.88378202168</v>
      </c>
      <c r="Q5" s="94">
        <v>43627.75878202168</v>
      </c>
      <c r="R5" s="72">
        <v>0.24836535501526669</v>
      </c>
    </row>
    <row r="6" spans="1:18" x14ac:dyDescent="0.3">
      <c r="A6" s="71" t="s">
        <v>13</v>
      </c>
      <c r="B6" s="60" t="s">
        <v>34</v>
      </c>
      <c r="C6" s="60" t="s">
        <v>191</v>
      </c>
      <c r="D6" s="91">
        <f t="shared" ref="D6:D19" si="1">E6-E5</f>
        <v>57</v>
      </c>
      <c r="E6" s="61">
        <v>145.35898353614888</v>
      </c>
      <c r="F6" s="62">
        <f t="shared" si="0"/>
        <v>785.14101646385109</v>
      </c>
      <c r="G6" s="63" t="s">
        <v>43</v>
      </c>
      <c r="H6" s="92">
        <v>43628.012000721043</v>
      </c>
      <c r="I6" s="92">
        <v>43627.887000721043</v>
      </c>
      <c r="J6" s="65">
        <v>0.37658405437832698</v>
      </c>
      <c r="K6" s="66"/>
      <c r="L6" s="93">
        <v>43628.038727575018</v>
      </c>
      <c r="M6" s="93">
        <v>43627.913727575018</v>
      </c>
      <c r="N6" s="68">
        <v>0.4033109083538875</v>
      </c>
      <c r="O6" s="69"/>
      <c r="P6" s="94">
        <v>43628.067688394374</v>
      </c>
      <c r="Q6" s="94">
        <v>43627.942688394374</v>
      </c>
      <c r="R6" s="72">
        <v>0.43227172771003097</v>
      </c>
    </row>
    <row r="7" spans="1:18" x14ac:dyDescent="0.3">
      <c r="A7" s="71" t="s">
        <v>14</v>
      </c>
      <c r="B7" s="60" t="s">
        <v>28</v>
      </c>
      <c r="C7" s="60" t="s">
        <v>192</v>
      </c>
      <c r="D7" s="91">
        <f t="shared" si="1"/>
        <v>89.581464248787086</v>
      </c>
      <c r="E7" s="61">
        <v>234.94044778493597</v>
      </c>
      <c r="F7" s="62">
        <f t="shared" si="0"/>
        <v>695.55955221506406</v>
      </c>
      <c r="G7" s="63" t="s">
        <v>43</v>
      </c>
      <c r="H7" s="92">
        <v>43628.22596386329</v>
      </c>
      <c r="I7" s="92">
        <v>43628.10096386329</v>
      </c>
      <c r="J7" s="65">
        <v>0.59054719662526622</v>
      </c>
      <c r="K7" s="66"/>
      <c r="L7" s="93">
        <v>43628.273817487039</v>
      </c>
      <c r="M7" s="93">
        <v>43628.148817487039</v>
      </c>
      <c r="N7" s="68">
        <v>0.63840082037495449</v>
      </c>
      <c r="O7" s="69"/>
      <c r="P7" s="94">
        <v>43628.32709912859</v>
      </c>
      <c r="Q7" s="94">
        <v>43628.20209912859</v>
      </c>
      <c r="R7" s="72">
        <v>0.69168246192566585</v>
      </c>
    </row>
    <row r="8" spans="1:18" x14ac:dyDescent="0.3">
      <c r="A8" s="71" t="s">
        <v>15</v>
      </c>
      <c r="B8" s="60" t="s">
        <v>29</v>
      </c>
      <c r="C8" s="60" t="s">
        <v>193</v>
      </c>
      <c r="D8" s="91">
        <f t="shared" si="1"/>
        <v>51.387397598027491</v>
      </c>
      <c r="E8" s="61">
        <v>286.32784538296346</v>
      </c>
      <c r="F8" s="62">
        <f t="shared" si="0"/>
        <v>644.17215461703654</v>
      </c>
      <c r="G8" s="63" t="s">
        <v>44</v>
      </c>
      <c r="H8" s="92">
        <v>43628.48198469662</v>
      </c>
      <c r="I8" s="92">
        <v>43628.35698469662</v>
      </c>
      <c r="J8" s="65">
        <v>0.84656802995596081</v>
      </c>
      <c r="K8" s="66"/>
      <c r="L8" s="93">
        <v>43628.544606177522</v>
      </c>
      <c r="M8" s="93">
        <v>43628.419606177522</v>
      </c>
      <c r="N8" s="68">
        <v>0.9091895108576864</v>
      </c>
      <c r="O8" s="69"/>
      <c r="P8" s="94">
        <v>43628.637722461921</v>
      </c>
      <c r="Q8" s="94">
        <v>43628.512722461921</v>
      </c>
      <c r="R8" s="72">
        <v>1.0023057952566887</v>
      </c>
    </row>
    <row r="9" spans="1:18" x14ac:dyDescent="0.3">
      <c r="A9" s="71" t="s">
        <v>16</v>
      </c>
      <c r="B9" s="60" t="s">
        <v>174</v>
      </c>
      <c r="C9" s="60" t="s">
        <v>194</v>
      </c>
      <c r="D9" s="91">
        <f t="shared" si="1"/>
        <v>55.985544420583778</v>
      </c>
      <c r="E9" s="61">
        <v>342.31338980354724</v>
      </c>
      <c r="F9" s="62">
        <f t="shared" si="0"/>
        <v>588.18661019645276</v>
      </c>
      <c r="G9" s="63" t="s">
        <v>44</v>
      </c>
      <c r="H9" s="92">
        <v>43628.616791951012</v>
      </c>
      <c r="I9" s="92">
        <v>43628.491791951012</v>
      </c>
      <c r="J9" s="65">
        <v>0.98137528434745036</v>
      </c>
      <c r="K9" s="66"/>
      <c r="L9" s="93">
        <v>43628.69434799481</v>
      </c>
      <c r="M9" s="93">
        <v>43628.56934799481</v>
      </c>
      <c r="N9" s="68">
        <v>1.0589313281452633</v>
      </c>
      <c r="O9" s="69"/>
      <c r="P9" s="94">
        <v>43628.805792841704</v>
      </c>
      <c r="Q9" s="94">
        <v>43628.680792841704</v>
      </c>
      <c r="R9" s="72">
        <v>1.1703761750395643</v>
      </c>
    </row>
    <row r="10" spans="1:18" x14ac:dyDescent="0.3">
      <c r="A10" s="71" t="s">
        <v>17</v>
      </c>
      <c r="B10" s="60" t="s">
        <v>31</v>
      </c>
      <c r="C10" s="60" t="s">
        <v>195</v>
      </c>
      <c r="D10" s="91">
        <f t="shared" si="1"/>
        <v>52.600000000000023</v>
      </c>
      <c r="E10" s="61">
        <v>394.91338980354726</v>
      </c>
      <c r="F10" s="62">
        <f t="shared" si="0"/>
        <v>535.58661019645274</v>
      </c>
      <c r="G10" s="63" t="s">
        <v>44</v>
      </c>
      <c r="H10" s="92">
        <v>43628.746146682424</v>
      </c>
      <c r="I10" s="92">
        <v>43628.621146682424</v>
      </c>
      <c r="J10" s="65">
        <v>1.1107300157600548</v>
      </c>
      <c r="K10" s="66"/>
      <c r="L10" s="93">
        <v>43628.835956588497</v>
      </c>
      <c r="M10" s="93">
        <v>43628.710956588497</v>
      </c>
      <c r="N10" s="68">
        <v>1.2005399218323873</v>
      </c>
      <c r="O10" s="69"/>
      <c r="P10" s="94">
        <v>43628.961144984445</v>
      </c>
      <c r="Q10" s="94">
        <v>43628.836144984445</v>
      </c>
      <c r="R10" s="72">
        <v>1.3257283177808858</v>
      </c>
    </row>
    <row r="11" spans="1:18" x14ac:dyDescent="0.3">
      <c r="A11" s="71" t="s">
        <v>18</v>
      </c>
      <c r="B11" s="60" t="s">
        <v>32</v>
      </c>
      <c r="C11" s="60" t="s">
        <v>196</v>
      </c>
      <c r="D11" s="91">
        <f t="shared" si="1"/>
        <v>50.5</v>
      </c>
      <c r="E11" s="61">
        <v>445.41338980354726</v>
      </c>
      <c r="F11" s="62">
        <f t="shared" si="0"/>
        <v>485.08661019645274</v>
      </c>
      <c r="G11" s="63" t="s">
        <v>44</v>
      </c>
      <c r="H11" s="92">
        <v>43628.894880020678</v>
      </c>
      <c r="I11" s="92">
        <v>43628.769880020678</v>
      </c>
      <c r="J11" s="65">
        <v>1.2594633540138602</v>
      </c>
      <c r="K11" s="66"/>
      <c r="L11" s="93">
        <v>43628.992018338671</v>
      </c>
      <c r="M11" s="93">
        <v>43628.867018338671</v>
      </c>
      <c r="N11" s="68">
        <v>1.3566016720069456</v>
      </c>
      <c r="O11" s="69"/>
      <c r="P11" s="94">
        <v>43629.120494837291</v>
      </c>
      <c r="Q11" s="94">
        <v>43628.995494837291</v>
      </c>
      <c r="R11" s="72">
        <v>1.485078170626366</v>
      </c>
    </row>
    <row r="12" spans="1:18" x14ac:dyDescent="0.3">
      <c r="A12" s="71" t="s">
        <v>19</v>
      </c>
      <c r="B12" s="60" t="s">
        <v>33</v>
      </c>
      <c r="C12" s="60" t="s">
        <v>198</v>
      </c>
      <c r="D12" s="91">
        <f t="shared" si="1"/>
        <v>54.417597232164155</v>
      </c>
      <c r="E12" s="61">
        <v>499.83098703571142</v>
      </c>
      <c r="F12" s="62">
        <f t="shared" si="0"/>
        <v>430.66901296428858</v>
      </c>
      <c r="G12" s="63" t="s">
        <v>44</v>
      </c>
      <c r="H12" s="92">
        <v>43629.031316290013</v>
      </c>
      <c r="I12" s="92">
        <v>43628.906316290013</v>
      </c>
      <c r="J12" s="65">
        <v>1.3958996233486687</v>
      </c>
      <c r="K12" s="66"/>
      <c r="L12" s="93">
        <v>43629.139384736009</v>
      </c>
      <c r="M12" s="93">
        <v>43629.014384736009</v>
      </c>
      <c r="N12" s="68">
        <v>1.5039680693444097</v>
      </c>
      <c r="O12" s="69"/>
      <c r="P12" s="94">
        <v>43629.279852188549</v>
      </c>
      <c r="Q12" s="94">
        <v>43629.154852188549</v>
      </c>
      <c r="R12" s="72">
        <v>1.6444355218845885</v>
      </c>
    </row>
    <row r="13" spans="1:18" x14ac:dyDescent="0.3">
      <c r="A13" s="71" t="s">
        <v>20</v>
      </c>
      <c r="B13" s="60" t="s">
        <v>35</v>
      </c>
      <c r="C13" s="60" t="s">
        <v>196</v>
      </c>
      <c r="D13" s="91">
        <f t="shared" si="1"/>
        <v>102.83693231527872</v>
      </c>
      <c r="E13" s="61">
        <v>602.66791935099013</v>
      </c>
      <c r="F13" s="62">
        <f t="shared" si="0"/>
        <v>327.83208064900987</v>
      </c>
      <c r="G13" s="63" t="s">
        <v>44</v>
      </c>
      <c r="H13" s="92">
        <v>43629.457554194021</v>
      </c>
      <c r="I13" s="92">
        <v>43629.332554194021</v>
      </c>
      <c r="J13" s="65">
        <v>1.822137527356972</v>
      </c>
      <c r="K13" s="66"/>
      <c r="L13" s="93">
        <v>43629.592366275829</v>
      </c>
      <c r="M13" s="93">
        <v>43629.467366275829</v>
      </c>
      <c r="N13" s="68">
        <v>1.9569496091644396</v>
      </c>
      <c r="O13" s="69"/>
      <c r="P13" s="94">
        <v>43629.782354299707</v>
      </c>
      <c r="Q13" s="94">
        <v>43629.657354299707</v>
      </c>
      <c r="R13" s="72">
        <v>2.1469376330423984</v>
      </c>
    </row>
    <row r="14" spans="1:18" x14ac:dyDescent="0.3">
      <c r="A14" s="71" t="s">
        <v>21</v>
      </c>
      <c r="B14" s="60" t="s">
        <v>36</v>
      </c>
      <c r="C14" s="60" t="s">
        <v>197</v>
      </c>
      <c r="D14" s="91">
        <f t="shared" si="1"/>
        <v>75</v>
      </c>
      <c r="E14" s="61">
        <v>677.66791935099013</v>
      </c>
      <c r="F14" s="62">
        <f t="shared" si="0"/>
        <v>252.83208064900987</v>
      </c>
      <c r="G14" s="63" t="s">
        <v>45</v>
      </c>
      <c r="H14" s="92">
        <v>43629.625873453515</v>
      </c>
      <c r="I14" s="92">
        <v>43629.542540120179</v>
      </c>
      <c r="J14" s="65">
        <v>1.9904567868507002</v>
      </c>
      <c r="K14" s="66"/>
      <c r="L14" s="93">
        <v>43629.773319619308</v>
      </c>
      <c r="M14" s="93">
        <v>43629.689986285972</v>
      </c>
      <c r="N14" s="68">
        <v>2.1379029526433442</v>
      </c>
      <c r="O14" s="69"/>
      <c r="P14" s="94">
        <v>43629.975062853417</v>
      </c>
      <c r="Q14" s="94">
        <v>43629.891729520081</v>
      </c>
      <c r="R14" s="72">
        <v>2.3396461867523612</v>
      </c>
    </row>
    <row r="15" spans="1:18" x14ac:dyDescent="0.3">
      <c r="A15" s="73" t="s">
        <v>22</v>
      </c>
      <c r="B15" s="60" t="s">
        <v>37</v>
      </c>
      <c r="C15" s="60" t="s">
        <v>199</v>
      </c>
      <c r="D15" s="91">
        <f t="shared" si="1"/>
        <v>71.899999999999977</v>
      </c>
      <c r="E15" s="61">
        <v>749.56791935099011</v>
      </c>
      <c r="F15" s="62">
        <f t="shared" si="0"/>
        <v>180.93208064900989</v>
      </c>
      <c r="G15" s="63" t="s">
        <v>45</v>
      </c>
      <c r="H15" s="92">
        <v>43629.810537908044</v>
      </c>
      <c r="I15" s="92">
        <v>43629.727204574709</v>
      </c>
      <c r="J15" s="65">
        <v>2.1751212413801113</v>
      </c>
      <c r="K15" s="66"/>
      <c r="L15" s="93">
        <v>43629.966777619287</v>
      </c>
      <c r="M15" s="93">
        <v>43629.883444285952</v>
      </c>
      <c r="N15" s="68">
        <v>2.3313609526230721</v>
      </c>
      <c r="O15" s="69"/>
      <c r="P15" s="94">
        <v>43630.172038271587</v>
      </c>
      <c r="Q15" s="94">
        <v>43630.088704938251</v>
      </c>
      <c r="R15" s="72">
        <v>2.5366216049224022</v>
      </c>
    </row>
    <row r="16" spans="1:18" x14ac:dyDescent="0.3">
      <c r="A16" s="73" t="s">
        <v>23</v>
      </c>
      <c r="B16" s="60" t="s">
        <v>38</v>
      </c>
      <c r="C16" s="60" t="s">
        <v>200</v>
      </c>
      <c r="D16" s="91">
        <f t="shared" si="1"/>
        <v>44.700000000000045</v>
      </c>
      <c r="E16" s="61">
        <v>794.26791935099016</v>
      </c>
      <c r="F16" s="62">
        <f t="shared" si="0"/>
        <v>136.23208064900984</v>
      </c>
      <c r="G16" s="63" t="s">
        <v>45</v>
      </c>
      <c r="H16" s="92">
        <v>43629.912200246152</v>
      </c>
      <c r="I16" s="92">
        <v>43629.828866912816</v>
      </c>
      <c r="J16" s="65">
        <v>2.2767835794875282</v>
      </c>
      <c r="K16" s="66"/>
      <c r="L16" s="93">
        <v>43630.073421519402</v>
      </c>
      <c r="M16" s="93">
        <v>43629.990088186067</v>
      </c>
      <c r="N16" s="68">
        <v>2.4380048527382314</v>
      </c>
      <c r="O16" s="69"/>
      <c r="P16" s="94">
        <v>43630.280878646729</v>
      </c>
      <c r="Q16" s="94">
        <v>43630.197545313393</v>
      </c>
      <c r="R16" s="72">
        <v>2.6454619800642831</v>
      </c>
    </row>
    <row r="17" spans="1:18" x14ac:dyDescent="0.3">
      <c r="A17" s="71" t="s">
        <v>24</v>
      </c>
      <c r="B17" s="60" t="s">
        <v>39</v>
      </c>
      <c r="C17" s="60" t="s">
        <v>201</v>
      </c>
      <c r="D17" s="91">
        <f t="shared" si="1"/>
        <v>39.487946393064476</v>
      </c>
      <c r="E17" s="61">
        <v>833.75586574405463</v>
      </c>
      <c r="F17" s="62">
        <f t="shared" si="0"/>
        <v>96.744134255945369</v>
      </c>
      <c r="G17" s="63" t="s">
        <v>45</v>
      </c>
      <c r="H17" s="92">
        <v>43630.019005194394</v>
      </c>
      <c r="I17" s="92">
        <v>43629.935671861058</v>
      </c>
      <c r="J17" s="65">
        <v>2.3835885277294437</v>
      </c>
      <c r="K17" s="66"/>
      <c r="L17" s="93">
        <v>43630.186260780989</v>
      </c>
      <c r="M17" s="93">
        <v>43630.102927447653</v>
      </c>
      <c r="N17" s="68">
        <v>2.5508441143247182</v>
      </c>
      <c r="O17" s="69"/>
      <c r="P17" s="94">
        <v>43630.397507622773</v>
      </c>
      <c r="Q17" s="94">
        <v>43630.314174289437</v>
      </c>
      <c r="R17" s="72">
        <v>2.7620909561082954</v>
      </c>
    </row>
    <row r="18" spans="1:18" x14ac:dyDescent="0.3">
      <c r="A18" s="71" t="s">
        <v>25</v>
      </c>
      <c r="B18" s="60" t="s">
        <v>40</v>
      </c>
      <c r="C18" s="60" t="s">
        <v>196</v>
      </c>
      <c r="D18" s="91">
        <f t="shared" si="1"/>
        <v>50.206792332776558</v>
      </c>
      <c r="E18" s="61">
        <v>883.96265807683119</v>
      </c>
      <c r="F18" s="62">
        <f t="shared" si="0"/>
        <v>46.53734192316881</v>
      </c>
      <c r="G18" s="63" t="s">
        <v>45</v>
      </c>
      <c r="H18" s="92">
        <v>43630.149069450388</v>
      </c>
      <c r="I18" s="92">
        <v>43630.065736117052</v>
      </c>
      <c r="J18" s="65">
        <v>2.5136527837239555</v>
      </c>
      <c r="K18" s="66"/>
      <c r="L18" s="93">
        <v>43630.408855057176</v>
      </c>
      <c r="M18" s="93">
        <v>43630.32552172384</v>
      </c>
      <c r="N18" s="68">
        <v>2.7734383905117284</v>
      </c>
      <c r="O18" s="69"/>
      <c r="P18" s="94">
        <v>43630.669804539248</v>
      </c>
      <c r="Q18" s="94">
        <v>43630.586471205912</v>
      </c>
      <c r="R18" s="72">
        <v>3.0343878725834657</v>
      </c>
    </row>
    <row r="19" spans="1:18" x14ac:dyDescent="0.3">
      <c r="A19" s="71" t="s">
        <v>4</v>
      </c>
      <c r="B19" s="60" t="s">
        <v>41</v>
      </c>
      <c r="C19" s="60" t="s">
        <v>181</v>
      </c>
      <c r="D19" s="91">
        <f t="shared" si="1"/>
        <v>46.53734192316881</v>
      </c>
      <c r="E19" s="61">
        <v>930.5</v>
      </c>
      <c r="F19" s="62">
        <f>930.5-E19</f>
        <v>0</v>
      </c>
      <c r="G19" s="63" t="s">
        <v>45</v>
      </c>
      <c r="H19" s="92">
        <v>43630.270797207144</v>
      </c>
      <c r="I19" s="92">
        <v>43630.187463873808</v>
      </c>
      <c r="J19" s="65">
        <v>2.6353805404796731</v>
      </c>
      <c r="K19" s="69"/>
      <c r="L19" s="93">
        <v>43630.536502309791</v>
      </c>
      <c r="M19" s="93">
        <v>43630.453168976455</v>
      </c>
      <c r="N19" s="68">
        <v>2.9010856431268621</v>
      </c>
      <c r="O19" s="69"/>
      <c r="P19" s="94">
        <v>43630.799997959148</v>
      </c>
      <c r="Q19" s="94">
        <v>43630.716664625812</v>
      </c>
      <c r="R19" s="72">
        <v>3.16458129248349</v>
      </c>
    </row>
    <row r="20" spans="1:18" x14ac:dyDescent="0.3">
      <c r="A20" s="44"/>
      <c r="E20" s="26"/>
      <c r="F20" s="6"/>
      <c r="G20" s="21"/>
      <c r="H20" s="48"/>
      <c r="I20" s="48"/>
      <c r="J20" s="48"/>
      <c r="L20" s="49"/>
      <c r="M20" s="49"/>
      <c r="N20" s="49"/>
      <c r="P20" s="50"/>
      <c r="Q20" s="50"/>
      <c r="R20" s="51"/>
    </row>
    <row r="21" spans="1:18" ht="15" thickBot="1" x14ac:dyDescent="0.35">
      <c r="A21" s="52"/>
      <c r="B21" s="53" t="s">
        <v>180</v>
      </c>
      <c r="C21" s="53"/>
      <c r="D21" s="53"/>
      <c r="E21" s="53"/>
      <c r="F21" s="53"/>
      <c r="G21" s="53"/>
      <c r="H21" s="54"/>
      <c r="I21" s="54"/>
      <c r="J21" s="55">
        <f>($E$19/J19)/24</f>
        <v>14.711664117500293</v>
      </c>
      <c r="K21" s="53"/>
      <c r="L21" s="56"/>
      <c r="M21" s="56"/>
      <c r="N21" s="57">
        <f>($E$19/N19)/24</f>
        <v>13.364249837017967</v>
      </c>
      <c r="O21" s="53"/>
      <c r="P21" s="58"/>
      <c r="Q21" s="58"/>
      <c r="R21" s="59">
        <f>($E$19/R19)/24</f>
        <v>12.251489138680613</v>
      </c>
    </row>
  </sheetData>
  <mergeCells count="8">
    <mergeCell ref="A3:C3"/>
    <mergeCell ref="H1:J1"/>
    <mergeCell ref="L1:N1"/>
    <mergeCell ref="P1:R1"/>
    <mergeCell ref="G2:G3"/>
    <mergeCell ref="H2:J2"/>
    <mergeCell ref="L2:N2"/>
    <mergeCell ref="P2:R2"/>
  </mergeCells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workbookViewId="0">
      <selection sqref="A1:F16"/>
    </sheetView>
  </sheetViews>
  <sheetFormatPr defaultRowHeight="14.4" x14ac:dyDescent="0.3"/>
  <cols>
    <col min="1" max="2" width="15.88671875" customWidth="1"/>
    <col min="3" max="3" width="18.6640625" customWidth="1"/>
    <col min="4" max="4" width="7.44140625" customWidth="1"/>
    <col min="5" max="5" width="15.88671875" customWidth="1"/>
    <col min="6" max="6" width="41.44140625" customWidth="1"/>
  </cols>
  <sheetData>
    <row r="1" spans="1:6" ht="18" x14ac:dyDescent="0.35">
      <c r="A1" s="77" t="s">
        <v>247</v>
      </c>
      <c r="B1" s="77" t="s">
        <v>245</v>
      </c>
      <c r="C1" s="77" t="s">
        <v>246</v>
      </c>
      <c r="D1" s="77" t="s">
        <v>72</v>
      </c>
      <c r="E1" s="77" t="s">
        <v>237</v>
      </c>
      <c r="F1" s="77" t="s">
        <v>249</v>
      </c>
    </row>
    <row r="2" spans="1:6" x14ac:dyDescent="0.3">
      <c r="A2" s="75">
        <v>43627</v>
      </c>
      <c r="B2" s="76" t="s">
        <v>238</v>
      </c>
      <c r="C2" s="76" t="s">
        <v>252</v>
      </c>
      <c r="D2" s="76" t="s">
        <v>43</v>
      </c>
      <c r="E2" s="5">
        <v>0.82708333333333339</v>
      </c>
      <c r="F2" s="76" t="s">
        <v>250</v>
      </c>
    </row>
    <row r="3" spans="1:6" x14ac:dyDescent="0.3">
      <c r="A3" s="75">
        <v>43627</v>
      </c>
      <c r="B3" s="76" t="s">
        <v>239</v>
      </c>
      <c r="C3" s="76" t="s">
        <v>252</v>
      </c>
      <c r="D3" s="76" t="s">
        <v>43</v>
      </c>
      <c r="E3" s="5">
        <v>0.84722222222222221</v>
      </c>
      <c r="F3" s="76" t="s">
        <v>252</v>
      </c>
    </row>
    <row r="4" spans="1:6" x14ac:dyDescent="0.3">
      <c r="A4" s="75">
        <v>43628</v>
      </c>
      <c r="B4" s="76" t="s">
        <v>248</v>
      </c>
      <c r="C4" s="76" t="s">
        <v>253</v>
      </c>
      <c r="D4" s="76" t="s">
        <v>43</v>
      </c>
      <c r="E4" s="5">
        <v>8.1250000000000003E-2</v>
      </c>
      <c r="F4" s="76" t="s">
        <v>113</v>
      </c>
    </row>
    <row r="5" spans="1:6" x14ac:dyDescent="0.3">
      <c r="A5" s="75">
        <v>43628</v>
      </c>
      <c r="B5" s="76" t="s">
        <v>240</v>
      </c>
      <c r="C5" s="76" t="s">
        <v>28</v>
      </c>
      <c r="D5" s="76" t="s">
        <v>43</v>
      </c>
      <c r="E5" s="5">
        <v>0.20555555555555557</v>
      </c>
      <c r="F5" s="76" t="s">
        <v>254</v>
      </c>
    </row>
    <row r="6" spans="1:6" x14ac:dyDescent="0.3">
      <c r="A6" s="75">
        <v>43628</v>
      </c>
      <c r="B6" s="76" t="s">
        <v>241</v>
      </c>
      <c r="C6" s="76" t="s">
        <v>29</v>
      </c>
      <c r="D6" s="76" t="s">
        <v>43</v>
      </c>
      <c r="E6" s="5">
        <v>0.22569444444444445</v>
      </c>
      <c r="F6" s="76" t="s">
        <v>255</v>
      </c>
    </row>
    <row r="7" spans="1:6" x14ac:dyDescent="0.3">
      <c r="A7" s="75">
        <v>43628</v>
      </c>
      <c r="B7" s="76" t="s">
        <v>238</v>
      </c>
      <c r="C7" s="76" t="s">
        <v>256</v>
      </c>
      <c r="D7" s="76" t="s">
        <v>44</v>
      </c>
      <c r="E7" s="5">
        <v>0.8222222222222223</v>
      </c>
      <c r="F7" s="76" t="s">
        <v>257</v>
      </c>
    </row>
    <row r="8" spans="1:6" x14ac:dyDescent="0.3">
      <c r="A8" s="75">
        <v>43628</v>
      </c>
      <c r="B8" s="76" t="s">
        <v>242</v>
      </c>
      <c r="C8" s="76" t="s">
        <v>260</v>
      </c>
      <c r="D8" s="76" t="s">
        <v>44</v>
      </c>
      <c r="E8" s="5">
        <v>0.84236111111111101</v>
      </c>
      <c r="F8" s="76" t="s">
        <v>259</v>
      </c>
    </row>
    <row r="9" spans="1:6" x14ac:dyDescent="0.3">
      <c r="A9" s="75">
        <v>43629</v>
      </c>
      <c r="B9" s="76" t="s">
        <v>251</v>
      </c>
      <c r="C9" s="76" t="s">
        <v>33</v>
      </c>
      <c r="D9" s="76" t="s">
        <v>44</v>
      </c>
      <c r="E9" s="5">
        <v>9.5833333333333326E-2</v>
      </c>
      <c r="F9" s="76" t="s">
        <v>261</v>
      </c>
    </row>
    <row r="10" spans="1:6" x14ac:dyDescent="0.3">
      <c r="A10" s="75">
        <v>43629</v>
      </c>
      <c r="B10" s="76" t="s">
        <v>243</v>
      </c>
      <c r="C10" s="76" t="s">
        <v>263</v>
      </c>
      <c r="D10" s="76" t="s">
        <v>44</v>
      </c>
      <c r="E10" s="5">
        <v>0.19652777777777777</v>
      </c>
      <c r="F10" s="76" t="s">
        <v>262</v>
      </c>
    </row>
    <row r="11" spans="1:6" x14ac:dyDescent="0.3">
      <c r="A11" s="75">
        <v>43629</v>
      </c>
      <c r="B11" s="76" t="s">
        <v>244</v>
      </c>
      <c r="C11" s="76" t="s">
        <v>263</v>
      </c>
      <c r="D11" s="76" t="s">
        <v>44</v>
      </c>
      <c r="E11" s="5">
        <v>0.21736111111111112</v>
      </c>
      <c r="F11" s="76" t="s">
        <v>264</v>
      </c>
    </row>
    <row r="12" spans="1:6" x14ac:dyDescent="0.3">
      <c r="A12" s="75">
        <v>43629</v>
      </c>
      <c r="B12" s="76" t="s">
        <v>238</v>
      </c>
      <c r="C12" s="76" t="s">
        <v>73</v>
      </c>
      <c r="D12" s="76" t="s">
        <v>45</v>
      </c>
      <c r="E12" s="5">
        <v>0.86249999999999993</v>
      </c>
      <c r="F12" s="76" t="s">
        <v>265</v>
      </c>
    </row>
    <row r="13" spans="1:6" x14ac:dyDescent="0.3">
      <c r="A13" s="75">
        <v>43629</v>
      </c>
      <c r="B13" s="76" t="s">
        <v>239</v>
      </c>
      <c r="C13" s="76" t="s">
        <v>266</v>
      </c>
      <c r="D13" s="76" t="s">
        <v>45</v>
      </c>
      <c r="E13" s="5">
        <v>0.88402777777777775</v>
      </c>
      <c r="F13" s="76" t="s">
        <v>268</v>
      </c>
    </row>
    <row r="14" spans="1:6" x14ac:dyDescent="0.3">
      <c r="A14" s="75">
        <v>43630</v>
      </c>
      <c r="B14" s="76" t="s">
        <v>258</v>
      </c>
      <c r="C14" s="76" t="s">
        <v>40</v>
      </c>
      <c r="D14" s="76" t="s">
        <v>45</v>
      </c>
      <c r="E14" s="5">
        <v>0.15694444444444444</v>
      </c>
      <c r="F14" s="76" t="s">
        <v>219</v>
      </c>
    </row>
    <row r="15" spans="1:6" x14ac:dyDescent="0.3">
      <c r="A15" s="75">
        <v>43630</v>
      </c>
      <c r="B15" s="76" t="s">
        <v>240</v>
      </c>
      <c r="C15" s="76" t="s">
        <v>74</v>
      </c>
      <c r="D15" s="76" t="s">
        <v>45</v>
      </c>
      <c r="E15" s="5">
        <v>0.22152777777777777</v>
      </c>
      <c r="F15" s="76" t="s">
        <v>220</v>
      </c>
    </row>
    <row r="16" spans="1:6" x14ac:dyDescent="0.3">
      <c r="A16" s="75">
        <v>43630</v>
      </c>
      <c r="B16" s="76" t="s">
        <v>244</v>
      </c>
      <c r="C16" s="76" t="s">
        <v>40</v>
      </c>
      <c r="D16" s="76" t="s">
        <v>45</v>
      </c>
      <c r="E16" s="5">
        <v>0.24305555555555555</v>
      </c>
      <c r="F16" s="76" t="s">
        <v>267</v>
      </c>
    </row>
  </sheetData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D669-F87F-4D02-BD71-A4965FE3AF13}">
  <dimension ref="A1:Q21"/>
  <sheetViews>
    <sheetView showGridLines="0" workbookViewId="0">
      <selection activeCell="M22" sqref="M22"/>
    </sheetView>
  </sheetViews>
  <sheetFormatPr defaultRowHeight="14.4" x14ac:dyDescent="0.3"/>
  <cols>
    <col min="1" max="1" width="7.44140625" customWidth="1"/>
    <col min="2" max="2" width="21.5546875" customWidth="1"/>
    <col min="3" max="3" width="26.44140625" customWidth="1"/>
    <col min="4" max="4" width="8.44140625" customWidth="1"/>
    <col min="5" max="5" width="9.77734375" customWidth="1"/>
    <col min="7" max="7" width="7.33203125" customWidth="1"/>
    <col min="8" max="8" width="2.6640625" customWidth="1"/>
    <col min="9" max="9" width="14.109375" customWidth="1"/>
    <col min="10" max="10" width="13.33203125" customWidth="1"/>
    <col min="11" max="11" width="10.6640625" customWidth="1"/>
    <col min="12" max="12" width="2.6640625" customWidth="1"/>
    <col min="13" max="13" width="16.88671875" customWidth="1"/>
    <col min="14" max="14" width="11.21875" customWidth="1"/>
  </cols>
  <sheetData>
    <row r="1" spans="1:17" ht="14.4" customHeight="1" x14ac:dyDescent="0.3">
      <c r="A1" s="41"/>
      <c r="B1" s="42"/>
      <c r="C1" s="42"/>
      <c r="D1" s="42"/>
      <c r="E1" s="42"/>
      <c r="F1" s="42"/>
      <c r="G1" s="42"/>
      <c r="H1" s="43"/>
      <c r="I1" s="106" t="s">
        <v>89</v>
      </c>
      <c r="J1" s="106"/>
      <c r="K1" s="106"/>
      <c r="L1" s="43"/>
    </row>
    <row r="2" spans="1:17" ht="57.6" customHeight="1" x14ac:dyDescent="0.3">
      <c r="A2" s="44"/>
      <c r="E2" s="90" t="s">
        <v>183</v>
      </c>
      <c r="F2" s="90"/>
      <c r="G2" s="107" t="s">
        <v>186</v>
      </c>
      <c r="H2" s="37"/>
      <c r="I2" s="108" t="s">
        <v>271</v>
      </c>
      <c r="J2" s="108"/>
      <c r="K2" s="108"/>
      <c r="L2" s="37"/>
    </row>
    <row r="3" spans="1:17" x14ac:dyDescent="0.3">
      <c r="A3" s="104" t="s">
        <v>182</v>
      </c>
      <c r="B3" s="105"/>
      <c r="C3" s="105"/>
      <c r="D3" s="89" t="s">
        <v>275</v>
      </c>
      <c r="E3" s="88" t="s">
        <v>184</v>
      </c>
      <c r="F3" s="88" t="s">
        <v>185</v>
      </c>
      <c r="G3" s="107"/>
      <c r="H3" s="46"/>
      <c r="I3" s="38" t="s">
        <v>51</v>
      </c>
      <c r="J3" s="38" t="s">
        <v>52</v>
      </c>
      <c r="K3" s="38" t="s">
        <v>3</v>
      </c>
      <c r="L3" s="46"/>
      <c r="M3" s="95" t="s">
        <v>276</v>
      </c>
      <c r="N3" s="95" t="s">
        <v>277</v>
      </c>
      <c r="O3" s="95" t="s">
        <v>278</v>
      </c>
      <c r="P3" s="95" t="s">
        <v>279</v>
      </c>
      <c r="Q3" s="95" t="s">
        <v>280</v>
      </c>
    </row>
    <row r="4" spans="1:17" x14ac:dyDescent="0.3">
      <c r="A4" s="71" t="s">
        <v>187</v>
      </c>
      <c r="B4" s="60" t="s">
        <v>188</v>
      </c>
      <c r="C4" s="60" t="s">
        <v>189</v>
      </c>
      <c r="D4" s="60"/>
      <c r="E4" s="61">
        <v>0</v>
      </c>
      <c r="F4" s="62">
        <v>930.5</v>
      </c>
      <c r="G4" s="63" t="s">
        <v>43</v>
      </c>
      <c r="H4" s="66"/>
      <c r="I4" s="93">
        <v>43627.635416666664</v>
      </c>
      <c r="J4" s="93">
        <v>43627.510416666664</v>
      </c>
      <c r="K4" s="68">
        <v>0</v>
      </c>
      <c r="L4" s="96"/>
      <c r="M4" s="69" t="s">
        <v>281</v>
      </c>
      <c r="N4" s="69" t="s">
        <v>286</v>
      </c>
      <c r="O4" s="69"/>
      <c r="P4" s="69"/>
      <c r="Q4" s="69"/>
    </row>
    <row r="5" spans="1:17" x14ac:dyDescent="0.3">
      <c r="A5" s="71" t="s">
        <v>12</v>
      </c>
      <c r="B5" s="60" t="s">
        <v>27</v>
      </c>
      <c r="C5" s="60" t="s">
        <v>190</v>
      </c>
      <c r="D5" s="91">
        <f>E5-E4</f>
        <v>88.358983536148884</v>
      </c>
      <c r="E5" s="61">
        <v>88.358983536148884</v>
      </c>
      <c r="F5" s="62">
        <f t="shared" ref="F5:F18" si="0">930.5-E5</f>
        <v>842.14101646385109</v>
      </c>
      <c r="G5" s="63" t="s">
        <v>43</v>
      </c>
      <c r="H5" s="66"/>
      <c r="I5" s="93">
        <v>43627.870599351401</v>
      </c>
      <c r="J5" s="93">
        <v>43627.745599351401</v>
      </c>
      <c r="K5" s="68">
        <v>0.23518268473708304</v>
      </c>
      <c r="L5" s="96"/>
      <c r="M5" s="69" t="s">
        <v>283</v>
      </c>
      <c r="N5" s="69" t="s">
        <v>287</v>
      </c>
      <c r="O5" s="69"/>
      <c r="P5" s="69"/>
      <c r="Q5" s="69"/>
    </row>
    <row r="6" spans="1:17" x14ac:dyDescent="0.3">
      <c r="A6" s="71" t="s">
        <v>13</v>
      </c>
      <c r="B6" s="60" t="s">
        <v>34</v>
      </c>
      <c r="C6" s="60" t="s">
        <v>191</v>
      </c>
      <c r="D6" s="91">
        <f t="shared" ref="D6:D19" si="1">E6-E5</f>
        <v>57</v>
      </c>
      <c r="E6" s="61">
        <v>145.35898353614888</v>
      </c>
      <c r="F6" s="62">
        <f t="shared" si="0"/>
        <v>785.14101646385109</v>
      </c>
      <c r="G6" s="63" t="s">
        <v>43</v>
      </c>
      <c r="H6" s="66"/>
      <c r="I6" s="93">
        <v>43628.038727575018</v>
      </c>
      <c r="J6" s="93">
        <v>43627.913727575018</v>
      </c>
      <c r="K6" s="68">
        <v>0.4033109083538875</v>
      </c>
      <c r="L6" s="97"/>
      <c r="M6" s="69" t="s">
        <v>282</v>
      </c>
      <c r="N6" s="69" t="s">
        <v>286</v>
      </c>
      <c r="O6" s="69" t="s">
        <v>289</v>
      </c>
      <c r="P6" s="69" t="s">
        <v>289</v>
      </c>
      <c r="Q6" s="69" t="s">
        <v>290</v>
      </c>
    </row>
    <row r="7" spans="1:17" x14ac:dyDescent="0.3">
      <c r="A7" s="71" t="s">
        <v>14</v>
      </c>
      <c r="B7" s="60" t="s">
        <v>28</v>
      </c>
      <c r="C7" s="60" t="s">
        <v>192</v>
      </c>
      <c r="D7" s="91">
        <f t="shared" si="1"/>
        <v>89.581464248787086</v>
      </c>
      <c r="E7" s="61">
        <v>234.94044778493597</v>
      </c>
      <c r="F7" s="62">
        <f t="shared" si="0"/>
        <v>695.55955221506406</v>
      </c>
      <c r="G7" s="63" t="s">
        <v>43</v>
      </c>
      <c r="H7" s="66"/>
      <c r="I7" s="93">
        <v>43628.273817487039</v>
      </c>
      <c r="J7" s="93">
        <v>43628.148817487039</v>
      </c>
      <c r="K7" s="68">
        <v>0.63840082037495449</v>
      </c>
      <c r="L7" s="98"/>
      <c r="M7" s="69" t="s">
        <v>282</v>
      </c>
      <c r="N7" s="69" t="s">
        <v>287</v>
      </c>
      <c r="O7" s="69"/>
      <c r="P7" s="69"/>
      <c r="Q7" s="69" t="s">
        <v>290</v>
      </c>
    </row>
    <row r="8" spans="1:17" x14ac:dyDescent="0.3">
      <c r="A8" s="71" t="s">
        <v>15</v>
      </c>
      <c r="B8" s="60" t="s">
        <v>29</v>
      </c>
      <c r="C8" s="60" t="s">
        <v>193</v>
      </c>
      <c r="D8" s="91">
        <f t="shared" si="1"/>
        <v>51.387397598027491</v>
      </c>
      <c r="E8" s="61">
        <v>286.32784538296346</v>
      </c>
      <c r="F8" s="62">
        <f t="shared" si="0"/>
        <v>644.17215461703654</v>
      </c>
      <c r="G8" s="63" t="s">
        <v>44</v>
      </c>
      <c r="H8" s="66"/>
      <c r="I8" s="93">
        <v>43628.544606177522</v>
      </c>
      <c r="J8" s="93">
        <v>43628.419606177522</v>
      </c>
      <c r="K8" s="68">
        <v>0.9091895108576864</v>
      </c>
      <c r="L8" s="99"/>
      <c r="M8" s="69" t="s">
        <v>284</v>
      </c>
      <c r="N8" s="69" t="s">
        <v>286</v>
      </c>
      <c r="O8" s="69"/>
      <c r="P8" s="69"/>
      <c r="Q8" s="69"/>
    </row>
    <row r="9" spans="1:17" x14ac:dyDescent="0.3">
      <c r="A9" s="71" t="s">
        <v>16</v>
      </c>
      <c r="B9" s="60" t="s">
        <v>174</v>
      </c>
      <c r="C9" s="60" t="s">
        <v>194</v>
      </c>
      <c r="D9" s="91">
        <f t="shared" si="1"/>
        <v>55.985544420583778</v>
      </c>
      <c r="E9" s="61">
        <v>342.31338980354724</v>
      </c>
      <c r="F9" s="62">
        <f t="shared" si="0"/>
        <v>588.18661019645276</v>
      </c>
      <c r="G9" s="63" t="s">
        <v>44</v>
      </c>
      <c r="H9" s="66"/>
      <c r="I9" s="93">
        <v>43628.69434799481</v>
      </c>
      <c r="J9" s="93">
        <v>43628.56934799481</v>
      </c>
      <c r="K9" s="68">
        <v>1.0589313281452633</v>
      </c>
      <c r="L9" s="96"/>
      <c r="M9" s="69" t="s">
        <v>283</v>
      </c>
      <c r="N9" s="69" t="s">
        <v>287</v>
      </c>
      <c r="O9" s="69"/>
      <c r="P9" s="69"/>
      <c r="Q9" s="69"/>
    </row>
    <row r="10" spans="1:17" x14ac:dyDescent="0.3">
      <c r="A10" s="71" t="s">
        <v>17</v>
      </c>
      <c r="B10" s="60" t="s">
        <v>31</v>
      </c>
      <c r="C10" s="60" t="s">
        <v>195</v>
      </c>
      <c r="D10" s="91">
        <f t="shared" si="1"/>
        <v>52.600000000000023</v>
      </c>
      <c r="E10" s="61">
        <v>394.91338980354726</v>
      </c>
      <c r="F10" s="62">
        <f t="shared" si="0"/>
        <v>535.58661019645274</v>
      </c>
      <c r="G10" s="63" t="s">
        <v>44</v>
      </c>
      <c r="H10" s="66"/>
      <c r="I10" s="93">
        <v>43628.835956588497</v>
      </c>
      <c r="J10" s="93">
        <v>43628.710956588497</v>
      </c>
      <c r="K10" s="68">
        <v>1.2005399218323873</v>
      </c>
      <c r="L10" s="96"/>
      <c r="M10" s="69" t="s">
        <v>283</v>
      </c>
      <c r="N10" s="69" t="s">
        <v>286</v>
      </c>
      <c r="O10" s="69"/>
      <c r="P10" s="69"/>
      <c r="Q10" s="69"/>
    </row>
    <row r="11" spans="1:17" x14ac:dyDescent="0.3">
      <c r="A11" s="71" t="s">
        <v>18</v>
      </c>
      <c r="B11" s="60" t="s">
        <v>32</v>
      </c>
      <c r="C11" s="60" t="s">
        <v>196</v>
      </c>
      <c r="D11" s="91">
        <f t="shared" si="1"/>
        <v>50.5</v>
      </c>
      <c r="E11" s="61">
        <v>445.41338980354726</v>
      </c>
      <c r="F11" s="62">
        <f t="shared" si="0"/>
        <v>485.08661019645274</v>
      </c>
      <c r="G11" s="63" t="s">
        <v>44</v>
      </c>
      <c r="H11" s="66"/>
      <c r="I11" s="93">
        <v>43628.992018338671</v>
      </c>
      <c r="J11" s="93">
        <v>43628.867018338671</v>
      </c>
      <c r="K11" s="68">
        <v>1.3566016720069456</v>
      </c>
      <c r="L11" s="96"/>
      <c r="M11" s="69" t="s">
        <v>281</v>
      </c>
      <c r="N11" s="69" t="s">
        <v>287</v>
      </c>
      <c r="O11" s="69"/>
      <c r="P11" s="69"/>
      <c r="Q11" s="69"/>
    </row>
    <row r="12" spans="1:17" x14ac:dyDescent="0.3">
      <c r="A12" s="71" t="s">
        <v>19</v>
      </c>
      <c r="B12" s="60" t="s">
        <v>33</v>
      </c>
      <c r="C12" s="60" t="s">
        <v>198</v>
      </c>
      <c r="D12" s="91">
        <f t="shared" si="1"/>
        <v>54.417597232164155</v>
      </c>
      <c r="E12" s="61">
        <v>499.83098703571142</v>
      </c>
      <c r="F12" s="62">
        <f t="shared" si="0"/>
        <v>430.66901296428858</v>
      </c>
      <c r="G12" s="63" t="s">
        <v>44</v>
      </c>
      <c r="H12" s="66"/>
      <c r="I12" s="93">
        <v>43629.139384736009</v>
      </c>
      <c r="J12" s="93">
        <v>43629.014384736009</v>
      </c>
      <c r="K12" s="68">
        <v>1.5039680693444097</v>
      </c>
      <c r="L12" s="100"/>
      <c r="M12" s="69" t="s">
        <v>291</v>
      </c>
      <c r="N12" s="69" t="s">
        <v>286</v>
      </c>
      <c r="O12" s="69"/>
      <c r="P12" s="69"/>
      <c r="Q12" s="69"/>
    </row>
    <row r="13" spans="1:17" x14ac:dyDescent="0.3">
      <c r="A13" s="71" t="s">
        <v>20</v>
      </c>
      <c r="B13" s="60" t="s">
        <v>35</v>
      </c>
      <c r="C13" s="60" t="s">
        <v>196</v>
      </c>
      <c r="D13" s="91">
        <f t="shared" si="1"/>
        <v>102.83693231527872</v>
      </c>
      <c r="E13" s="61">
        <v>602.66791935099013</v>
      </c>
      <c r="F13" s="62">
        <f t="shared" si="0"/>
        <v>327.83208064900987</v>
      </c>
      <c r="G13" s="63" t="s">
        <v>44</v>
      </c>
      <c r="H13" s="66"/>
      <c r="I13" s="93">
        <v>43629.592366275829</v>
      </c>
      <c r="J13" s="93">
        <v>43629.467366275829</v>
      </c>
      <c r="K13" s="68">
        <v>1.9569496091644396</v>
      </c>
      <c r="L13" s="99"/>
      <c r="M13" s="69" t="s">
        <v>282</v>
      </c>
      <c r="N13" s="69" t="s">
        <v>288</v>
      </c>
      <c r="O13" s="69"/>
      <c r="P13" s="69"/>
      <c r="Q13" s="69"/>
    </row>
    <row r="14" spans="1:17" x14ac:dyDescent="0.3">
      <c r="A14" s="71" t="s">
        <v>21</v>
      </c>
      <c r="B14" s="60" t="s">
        <v>36</v>
      </c>
      <c r="C14" s="60" t="s">
        <v>197</v>
      </c>
      <c r="D14" s="91">
        <f t="shared" si="1"/>
        <v>75</v>
      </c>
      <c r="E14" s="61">
        <v>677.66791935099013</v>
      </c>
      <c r="F14" s="62">
        <f t="shared" si="0"/>
        <v>252.83208064900987</v>
      </c>
      <c r="G14" s="63" t="s">
        <v>45</v>
      </c>
      <c r="H14" s="66"/>
      <c r="I14" s="93">
        <v>43629.773319619308</v>
      </c>
      <c r="J14" s="93">
        <v>43629.689986285972</v>
      </c>
      <c r="K14" s="68">
        <v>2.1379029526433442</v>
      </c>
      <c r="L14" s="96"/>
      <c r="M14" s="69" t="s">
        <v>281</v>
      </c>
      <c r="N14" s="69" t="s">
        <v>287</v>
      </c>
      <c r="O14" s="69"/>
      <c r="P14" s="69"/>
      <c r="Q14" s="69"/>
    </row>
    <row r="15" spans="1:17" x14ac:dyDescent="0.3">
      <c r="A15" s="73" t="s">
        <v>22</v>
      </c>
      <c r="B15" s="60" t="s">
        <v>37</v>
      </c>
      <c r="C15" s="60" t="s">
        <v>199</v>
      </c>
      <c r="D15" s="91">
        <f t="shared" si="1"/>
        <v>71.899999999999977</v>
      </c>
      <c r="E15" s="61">
        <v>749.56791935099011</v>
      </c>
      <c r="F15" s="62">
        <f t="shared" si="0"/>
        <v>180.93208064900989</v>
      </c>
      <c r="G15" s="63" t="s">
        <v>45</v>
      </c>
      <c r="H15" s="66"/>
      <c r="I15" s="93">
        <v>43629.966777619287</v>
      </c>
      <c r="J15" s="93">
        <v>43629.883444285952</v>
      </c>
      <c r="K15" s="68">
        <v>2.3313609526230721</v>
      </c>
      <c r="L15" s="96"/>
      <c r="M15" s="69" t="s">
        <v>281</v>
      </c>
      <c r="N15" s="69" t="s">
        <v>286</v>
      </c>
      <c r="O15" s="69"/>
      <c r="P15" s="69"/>
      <c r="Q15" s="69"/>
    </row>
    <row r="16" spans="1:17" x14ac:dyDescent="0.3">
      <c r="A16" s="73" t="s">
        <v>23</v>
      </c>
      <c r="B16" s="60" t="s">
        <v>38</v>
      </c>
      <c r="C16" s="60" t="s">
        <v>200</v>
      </c>
      <c r="D16" s="91">
        <f t="shared" si="1"/>
        <v>44.700000000000045</v>
      </c>
      <c r="E16" s="61">
        <v>794.26791935099016</v>
      </c>
      <c r="F16" s="62">
        <f t="shared" si="0"/>
        <v>136.23208064900984</v>
      </c>
      <c r="G16" s="63" t="s">
        <v>45</v>
      </c>
      <c r="H16" s="66"/>
      <c r="I16" s="93">
        <v>43630.073421519402</v>
      </c>
      <c r="J16" s="93">
        <v>43629.990088186067</v>
      </c>
      <c r="K16" s="68">
        <v>2.4380048527382314</v>
      </c>
      <c r="L16" s="100"/>
      <c r="M16" s="69" t="s">
        <v>285</v>
      </c>
      <c r="N16" s="69" t="s">
        <v>287</v>
      </c>
      <c r="O16" s="69"/>
      <c r="P16" s="69"/>
      <c r="Q16" s="69"/>
    </row>
    <row r="17" spans="1:17" x14ac:dyDescent="0.3">
      <c r="A17" s="71" t="s">
        <v>24</v>
      </c>
      <c r="B17" s="60" t="s">
        <v>39</v>
      </c>
      <c r="C17" s="60" t="s">
        <v>201</v>
      </c>
      <c r="D17" s="91">
        <f t="shared" si="1"/>
        <v>39.487946393064476</v>
      </c>
      <c r="E17" s="61">
        <v>833.75586574405463</v>
      </c>
      <c r="F17" s="62">
        <f t="shared" si="0"/>
        <v>96.744134255945369</v>
      </c>
      <c r="G17" s="63" t="s">
        <v>45</v>
      </c>
      <c r="H17" s="66"/>
      <c r="I17" s="93">
        <v>43630.186260780989</v>
      </c>
      <c r="J17" s="93">
        <v>43630.102927447653</v>
      </c>
      <c r="K17" s="68">
        <v>2.5508441143247182</v>
      </c>
      <c r="L17" s="100"/>
      <c r="M17" s="69" t="s">
        <v>285</v>
      </c>
      <c r="N17" s="69" t="s">
        <v>286</v>
      </c>
      <c r="O17" s="69"/>
      <c r="P17" s="69"/>
      <c r="Q17" s="69"/>
    </row>
    <row r="18" spans="1:17" x14ac:dyDescent="0.3">
      <c r="A18" s="71" t="s">
        <v>25</v>
      </c>
      <c r="B18" s="60" t="s">
        <v>40</v>
      </c>
      <c r="C18" s="60" t="s">
        <v>196</v>
      </c>
      <c r="D18" s="91">
        <f t="shared" si="1"/>
        <v>50.206792332776558</v>
      </c>
      <c r="E18" s="61">
        <v>883.96265807683119</v>
      </c>
      <c r="F18" s="62">
        <f t="shared" si="0"/>
        <v>46.53734192316881</v>
      </c>
      <c r="G18" s="63" t="s">
        <v>45</v>
      </c>
      <c r="H18" s="66"/>
      <c r="I18" s="93">
        <v>43630.408855057176</v>
      </c>
      <c r="J18" s="93">
        <v>43630.32552172384</v>
      </c>
      <c r="K18" s="68">
        <v>2.7734383905117284</v>
      </c>
      <c r="L18" s="99"/>
      <c r="M18" s="69" t="s">
        <v>283</v>
      </c>
      <c r="N18" s="69" t="s">
        <v>287</v>
      </c>
      <c r="O18" s="69"/>
      <c r="P18" s="69"/>
      <c r="Q18" s="69"/>
    </row>
    <row r="19" spans="1:17" x14ac:dyDescent="0.3">
      <c r="A19" s="71" t="s">
        <v>4</v>
      </c>
      <c r="B19" s="60" t="s">
        <v>41</v>
      </c>
      <c r="C19" s="60" t="s">
        <v>181</v>
      </c>
      <c r="D19" s="91">
        <f t="shared" si="1"/>
        <v>46.53734192316881</v>
      </c>
      <c r="E19" s="61">
        <v>930.5</v>
      </c>
      <c r="F19" s="62">
        <f>930.5-E19</f>
        <v>0</v>
      </c>
      <c r="G19" s="63" t="s">
        <v>45</v>
      </c>
      <c r="H19" s="69"/>
      <c r="I19" s="93">
        <v>43630.536502309791</v>
      </c>
      <c r="J19" s="93">
        <v>43630.453168976455</v>
      </c>
      <c r="K19" s="68">
        <v>2.9010856431268621</v>
      </c>
      <c r="L19" s="96"/>
      <c r="M19" s="69" t="s">
        <v>283</v>
      </c>
      <c r="N19" s="69" t="s">
        <v>286</v>
      </c>
      <c r="O19" s="69"/>
      <c r="P19" s="69"/>
      <c r="Q19" s="69"/>
    </row>
    <row r="20" spans="1:17" x14ac:dyDescent="0.3">
      <c r="A20" s="44"/>
      <c r="E20" s="26"/>
      <c r="F20" s="6"/>
      <c r="G20" s="21"/>
      <c r="I20" s="49"/>
      <c r="J20" s="49"/>
      <c r="K20" s="49"/>
    </row>
    <row r="21" spans="1:17" ht="15" thickBot="1" x14ac:dyDescent="0.35">
      <c r="A21" s="52"/>
      <c r="B21" s="53" t="s">
        <v>180</v>
      </c>
      <c r="C21" s="53"/>
      <c r="D21" s="53"/>
      <c r="E21" s="53"/>
      <c r="F21" s="53"/>
      <c r="G21" s="53"/>
      <c r="H21" s="53"/>
      <c r="I21" s="56"/>
      <c r="J21" s="56"/>
      <c r="K21" s="57">
        <f>($E$19/K19)/24</f>
        <v>13.364249837017967</v>
      </c>
      <c r="L21" s="53"/>
    </row>
  </sheetData>
  <mergeCells count="4">
    <mergeCell ref="A3:C3"/>
    <mergeCell ref="I1:K1"/>
    <mergeCell ref="G2:G3"/>
    <mergeCell ref="I2:K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Segments</vt:lpstr>
      <vt:lpstr>Segments (early)</vt:lpstr>
      <vt:lpstr>Segments (late)</vt:lpstr>
      <vt:lpstr>Summary (06-02-19)</vt:lpstr>
      <vt:lpstr>Segments (early 5-20)</vt:lpstr>
      <vt:lpstr>Segments (late 5-20)</vt:lpstr>
      <vt:lpstr>Summary (05-20-19)</vt:lpstr>
      <vt:lpstr>SunsetSunrise</vt:lpstr>
      <vt:lpstr>Lighting (05-20-19)</vt:lpstr>
      <vt:lpstr>Segments (early 3-23)</vt:lpstr>
      <vt:lpstr>Segments (late 3-23)</vt:lpstr>
      <vt:lpstr>Summary (03-23-19)</vt:lpstr>
      <vt:lpstr>Summary (02-18-19)</vt:lpstr>
      <vt:lpstr>PowerGradeSpeed</vt:lpstr>
      <vt:lpstr>SummaryPlan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Pearce</dc:creator>
  <cp:lastModifiedBy>Eric Pearce</cp:lastModifiedBy>
  <cp:lastPrinted>2018-08-21T20:35:09Z</cp:lastPrinted>
  <dcterms:created xsi:type="dcterms:W3CDTF">2018-08-11T00:52:15Z</dcterms:created>
  <dcterms:modified xsi:type="dcterms:W3CDTF">2019-06-03T03:19:40Z</dcterms:modified>
</cp:coreProperties>
</file>